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480" windowHeight="7770" tabRatio="578" activeTab="0"/>
  </bookViews>
  <sheets>
    <sheet name="соломбала" sheetId="1" r:id="rId1"/>
    <sheet name="Лист1" sheetId="2" r:id="rId2"/>
  </sheets>
  <definedNames>
    <definedName name="Excel_BuiltIn_Print_Area_3">#REF!</definedName>
    <definedName name="_xlnm.Print_Area" localSheetId="0">'соломбала'!$A$1:$CB$40</definedName>
  </definedNames>
  <calcPr fullCalcOnLoad="1"/>
</workbook>
</file>

<file path=xl/sharedStrings.xml><?xml version="1.0" encoding="utf-8"?>
<sst xmlns="http://schemas.openxmlformats.org/spreadsheetml/2006/main" count="354" uniqueCount="96">
  <si>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</si>
  <si>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</si>
  <si>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</si>
  <si>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Перечень обязательных работ, услуг</t>
  </si>
  <si>
    <t>Периодичность</t>
  </si>
  <si>
    <t>%</t>
  </si>
  <si>
    <t>на 1 кв.м.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</si>
  <si>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</si>
  <si>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</si>
  <si>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</si>
  <si>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</si>
  <si>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</si>
  <si>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</si>
  <si>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</si>
  <si>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</si>
  <si>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</si>
  <si>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</si>
  <si>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</si>
  <si>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</si>
  <si>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по мере необходимости. Начало работ не позднее _____ часов после начала снегопада</t>
  </si>
  <si>
    <t>III. Подготовка многоквартирного дома к сезонной эксплуатации</t>
  </si>
  <si>
    <t>раз(а) в год</t>
  </si>
  <si>
    <t>по мере необходимости в течение (указать период устранения неисправности)</t>
  </si>
  <si>
    <t>IV. Проведение технических осмотров и мелкий ремонт</t>
  </si>
  <si>
    <t>проверка исправности вытяжек ____ раз(а) в год. Проверка наличия тяги в дымовентиляционных каналах ____ раз(а) в год. Проверка заземления оболочки электрокабеля, замеры сопротивления ____ раз(а) в год.</t>
  </si>
  <si>
    <t>постоянно
на системах водоснабжения, теплоснабжения, газоснабжения, канализации, энергоснабжения</t>
  </si>
  <si>
    <t>Общая годовая стоимость работ по многоквартирным домам</t>
  </si>
  <si>
    <t>Площадь жилых помещений</t>
  </si>
  <si>
    <t>Стоимость работ (размер платы) в руб. по многоквартирным домам</t>
  </si>
  <si>
    <t>объектом конкурса</t>
  </si>
  <si>
    <t>9. Сдвижка и подметание снега при снегопаде, c подсыпкой противоскользящего материала</t>
  </si>
  <si>
    <t>10.Сбразывание снега с крыш, сбивание сосулек</t>
  </si>
  <si>
    <t>11. Вывоз твердых бытовых отходов (ТБО), жидких бытовых отходов</t>
  </si>
  <si>
    <t>12. Очистка выгребных ям (для деревянных неблагоустроенных зданий)</t>
  </si>
  <si>
    <t>13. Укрепление водосточных труб, колен и воронок</t>
  </si>
  <si>
    <t>14. Расконсервирование и ремонт поливочной системы, консервация системы центрального отопления, ремонт просевшей отмостки</t>
  </si>
  <si>
    <t>15. Замена разбитых стекол окон и дверей в помещениях общего пользования</t>
  </si>
  <si>
    <t>16.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</si>
  <si>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</si>
  <si>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</si>
  <si>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Дератизация, дезинсекция</t>
  </si>
  <si>
    <t>V. Техническое обслуживание внутридомового газового оборудования (ВДГО)</t>
  </si>
  <si>
    <t>месяцы</t>
  </si>
  <si>
    <t>деревянные  жилые дома благоустроенные без центрального отопления</t>
  </si>
  <si>
    <t>VI. Расходы по управлению МКД</t>
  </si>
  <si>
    <t>20. Проверка и обслуживание коллективных приборов учета электроэнергии</t>
  </si>
  <si>
    <t>21. Проверка и обслуживание коллективных приборов учета воды</t>
  </si>
  <si>
    <t>22. Проверка и обслуживание коллективных приборов учета тепловой энергии</t>
  </si>
  <si>
    <t xml:space="preserve">Стоимость на 1 кв. м. общей площади жилого помещения (руб./мес.)  (размер платы в месяц на 1 кв. м.) </t>
  </si>
  <si>
    <t>деревянные благоустроенные жилые дома с газоснабжением</t>
  </si>
  <si>
    <t>благоустроенные дома без газоснабжения</t>
  </si>
  <si>
    <t xml:space="preserve">Жилой район Соломбальский территориальный округ </t>
  </si>
  <si>
    <t>ул. Мещерского д.4</t>
  </si>
  <si>
    <t>ул. Мещерского д.8</t>
  </si>
  <si>
    <t>ул. Полярная  д.11</t>
  </si>
  <si>
    <t>ул. Челюскинцев д.55</t>
  </si>
  <si>
    <t>деревянные дома неблагоустр. с газоснабжением</t>
  </si>
  <si>
    <t>ул. Адмирала Кузнецова д.8</t>
  </si>
  <si>
    <t>ул. Адмирала Кузнецова д.10 кор.1</t>
  </si>
  <si>
    <t>ул. Гуляева д.109</t>
  </si>
  <si>
    <t>ул. Кедрова д. 19 кор1</t>
  </si>
  <si>
    <t>ул. Красных Партизан д.33</t>
  </si>
  <si>
    <t>ул. Полярная д.23</t>
  </si>
  <si>
    <t>ул. Советская д.50</t>
  </si>
  <si>
    <t>ул. Ярославская д.37</t>
  </si>
  <si>
    <t>ул. Ярославская д.57</t>
  </si>
  <si>
    <t>ул. Ярославская д.77</t>
  </si>
  <si>
    <t>пр. Никольский д.116</t>
  </si>
  <si>
    <t>ул. Ярославкая д.61</t>
  </si>
  <si>
    <t>деревянные  жилые дома без центрального отопления без газоснабжения</t>
  </si>
  <si>
    <t>3раз(а) в неделю</t>
  </si>
  <si>
    <t>по необходимости</t>
  </si>
  <si>
    <t>1раз(а) в год</t>
  </si>
  <si>
    <t>проверка исправности вытяжек _2_ раз(а) в год. Проверка наличия тяги в дымовентиляционных каналах ____ раз(а) в год. Проверка заземления оболочки электрокабеля, замеры сопротивления ____ раз(а) в год.</t>
  </si>
  <si>
    <t>4раз(а) в год</t>
  </si>
  <si>
    <t>ул. Конечная д.16</t>
  </si>
  <si>
    <t>ул. Маяковскго д.9</t>
  </si>
  <si>
    <t>Приложение № 2</t>
  </si>
  <si>
    <t>к Извещению о проведении</t>
  </si>
  <si>
    <t xml:space="preserve">открытого конкурса и </t>
  </si>
  <si>
    <t>конкурсной документации</t>
  </si>
  <si>
    <t>Лот №1</t>
  </si>
  <si>
    <t>8раз(а) в год</t>
  </si>
  <si>
    <t>3раз(а) в год</t>
  </si>
  <si>
    <t>благоустроенные деревянные жилые дома без отопления с газоснабжением</t>
  </si>
  <si>
    <t>деревянные дома неблагоустр. с газоснабжением МВК</t>
  </si>
  <si>
    <t>деревянные жилые дома благоустроенные без отопления МВК</t>
  </si>
  <si>
    <t>деревянные  жилые дома без центрального отопления без газоснабжения МВК</t>
  </si>
  <si>
    <t>пр. Никольский д.114</t>
  </si>
  <si>
    <t>ул. Красных Партизан д.4 кор.1</t>
  </si>
  <si>
    <t>ул. Советская д.57</t>
  </si>
  <si>
    <t>ул. Челюскинцев д.6</t>
  </si>
  <si>
    <t>ул. Челюскинцев д.8</t>
  </si>
  <si>
    <t>ул. Георгия Седова д.20</t>
  </si>
  <si>
    <t>деревянные  жилые дома неблагоустроенные без газоснабжения</t>
  </si>
  <si>
    <t>деревянные дома неблагоустр. без газоснабжения МВК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</si>
</sst>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6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4" fontId="4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left" vertical="top"/>
    </xf>
    <xf numFmtId="3" fontId="4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top"/>
    </xf>
    <xf numFmtId="4" fontId="2" fillId="33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top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top"/>
    </xf>
    <xf numFmtId="4" fontId="6" fillId="33" borderId="10" xfId="0" applyNumberFormat="1" applyFont="1" applyFill="1" applyBorder="1" applyAlignment="1">
      <alignment horizontal="center" wrapText="1"/>
    </xf>
    <xf numFmtId="164" fontId="5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left" vertical="top"/>
    </xf>
    <xf numFmtId="3" fontId="4" fillId="33" borderId="10" xfId="0" applyNumberFormat="1" applyFont="1" applyFill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left" vertical="top"/>
    </xf>
    <xf numFmtId="4" fontId="4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left" vertical="top"/>
    </xf>
    <xf numFmtId="4" fontId="45" fillId="33" borderId="11" xfId="0" applyNumberFormat="1" applyFont="1" applyFill="1" applyBorder="1" applyAlignment="1">
      <alignment horizontal="center" vertical="center" wrapText="1"/>
    </xf>
    <xf numFmtId="4" fontId="5" fillId="34" borderId="11" xfId="0" applyNumberFormat="1" applyFont="1" applyFill="1" applyBorder="1" applyAlignment="1">
      <alignment horizontal="center" vertical="center" wrapText="1"/>
    </xf>
    <xf numFmtId="4" fontId="5" fillId="35" borderId="11" xfId="0" applyNumberFormat="1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/>
    </xf>
    <xf numFmtId="4" fontId="4" fillId="33" borderId="12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left" vertical="top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left" vertical="top"/>
    </xf>
    <xf numFmtId="4" fontId="4" fillId="0" borderId="14" xfId="0" applyNumberFormat="1" applyFont="1" applyBorder="1" applyAlignment="1">
      <alignment horizontal="left" vertical="top"/>
    </xf>
    <xf numFmtId="4" fontId="4" fillId="0" borderId="15" xfId="0" applyNumberFormat="1" applyFont="1" applyBorder="1" applyAlignment="1">
      <alignment horizontal="left" vertical="top"/>
    </xf>
    <xf numFmtId="4" fontId="4" fillId="0" borderId="16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top" wrapText="1"/>
    </xf>
    <xf numFmtId="4" fontId="3" fillId="0" borderId="17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4" fillId="33" borderId="18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45"/>
  <sheetViews>
    <sheetView tabSelected="1" view="pageBreakPreview" zoomScaleSheetLayoutView="100" zoomScalePageLayoutView="0" workbookViewId="0" topLeftCell="A1">
      <pane xSplit="6" ySplit="9" topLeftCell="BV31" activePane="bottomRight" state="frozen"/>
      <selection pane="topLeft" activeCell="A1" sqref="A1"/>
      <selection pane="topRight" activeCell="CV1" sqref="CV1"/>
      <selection pane="bottomLeft" activeCell="A29" sqref="A29"/>
      <selection pane="bottomRight" activeCell="A1" sqref="A1:CB40"/>
    </sheetView>
  </sheetViews>
  <sheetFormatPr defaultColWidth="9.00390625" defaultRowHeight="12.75"/>
  <cols>
    <col min="1" max="6" width="9.125" style="1" customWidth="1"/>
    <col min="7" max="7" width="21.00390625" style="1" customWidth="1"/>
    <col min="8" max="8" width="0.12890625" style="1" customWidth="1"/>
    <col min="9" max="9" width="5.75390625" style="18" customWidth="1"/>
    <col min="10" max="13" width="9.25390625" style="18" customWidth="1"/>
    <col min="14" max="18" width="9.25390625" style="18" hidden="1" customWidth="1"/>
    <col min="19" max="23" width="9.875" style="18" hidden="1" customWidth="1"/>
    <col min="24" max="24" width="9.25390625" style="18" hidden="1" customWidth="1"/>
    <col min="25" max="25" width="21.00390625" style="18" hidden="1" customWidth="1"/>
    <col min="26" max="26" width="6.75390625" style="18" hidden="1" customWidth="1"/>
    <col min="27" max="27" width="5.75390625" style="18" hidden="1" customWidth="1"/>
    <col min="28" max="28" width="8.875" style="18" hidden="1" customWidth="1"/>
    <col min="29" max="29" width="9.25390625" style="18" hidden="1" customWidth="1"/>
    <col min="30" max="32" width="8.875" style="18" hidden="1" customWidth="1"/>
    <col min="33" max="33" width="20.375" style="18" customWidth="1"/>
    <col min="34" max="34" width="6.75390625" style="18" hidden="1" customWidth="1"/>
    <col min="35" max="35" width="5.75390625" style="18" customWidth="1"/>
    <col min="36" max="36" width="9.00390625" style="18" customWidth="1"/>
    <col min="37" max="37" width="9.125" style="18" customWidth="1"/>
    <col min="38" max="41" width="9.875" style="18" hidden="1" customWidth="1"/>
    <col min="42" max="42" width="21.00390625" style="18" hidden="1" customWidth="1"/>
    <col min="43" max="43" width="6.75390625" style="18" hidden="1" customWidth="1"/>
    <col min="44" max="44" width="5.75390625" style="18" hidden="1" customWidth="1"/>
    <col min="45" max="45" width="9.875" style="18" hidden="1" customWidth="1"/>
    <col min="46" max="46" width="20.125" style="18" customWidth="1"/>
    <col min="47" max="47" width="6.75390625" style="18" hidden="1" customWidth="1"/>
    <col min="48" max="48" width="5.75390625" style="18" customWidth="1"/>
    <col min="49" max="50" width="8.75390625" style="18" customWidth="1"/>
    <col min="51" max="51" width="9.375" style="18" customWidth="1"/>
    <col min="52" max="52" width="9.00390625" style="18" customWidth="1"/>
    <col min="53" max="53" width="9.625" style="18" customWidth="1"/>
    <col min="54" max="56" width="8.75390625" style="18" customWidth="1"/>
    <col min="57" max="57" width="18.625" style="1" customWidth="1"/>
    <col min="58" max="58" width="6.75390625" style="1" customWidth="1"/>
    <col min="59" max="60" width="9.125" style="1" customWidth="1"/>
    <col min="61" max="61" width="19.00390625" style="1" customWidth="1"/>
    <col min="62" max="62" width="5.75390625" style="1" customWidth="1"/>
    <col min="63" max="63" width="9.125" style="1" customWidth="1"/>
    <col min="64" max="64" width="8.75390625" style="1" customWidth="1"/>
    <col min="65" max="65" width="14.25390625" style="18" customWidth="1"/>
    <col min="66" max="66" width="0.2421875" style="18" customWidth="1"/>
    <col min="67" max="67" width="5.25390625" style="18" customWidth="1"/>
    <col min="68" max="69" width="9.125" style="18" customWidth="1"/>
    <col min="70" max="70" width="15.00390625" style="18" customWidth="1"/>
    <col min="71" max="71" width="0.2421875" style="18" customWidth="1"/>
    <col min="72" max="72" width="5.75390625" style="18" customWidth="1"/>
    <col min="73" max="74" width="9.125" style="18" customWidth="1"/>
    <col min="75" max="75" width="13.875" style="1" customWidth="1"/>
    <col min="76" max="76" width="5.625" style="1" customWidth="1"/>
    <col min="77" max="77" width="8.375" style="1" customWidth="1"/>
    <col min="78" max="78" width="13.875" style="1" customWidth="1"/>
    <col min="79" max="79" width="7.00390625" style="1" customWidth="1"/>
    <col min="80" max="80" width="9.125" style="1" customWidth="1"/>
    <col min="81" max="81" width="11.625" style="1" customWidth="1"/>
    <col min="82" max="82" width="13.625" style="1" customWidth="1"/>
    <col min="83" max="89" width="9.125" style="1" customWidth="1"/>
  </cols>
  <sheetData>
    <row r="1" spans="1:79" ht="16.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/>
      <c r="K1"/>
      <c r="M1" t="s">
        <v>77</v>
      </c>
      <c r="N1"/>
      <c r="O1"/>
      <c r="BW1" t="s">
        <v>77</v>
      </c>
      <c r="BX1"/>
      <c r="BY1"/>
      <c r="BZ1"/>
      <c r="CA1"/>
    </row>
    <row r="2" spans="1:79" ht="16.5" customHeight="1">
      <c r="A2" s="67" t="s">
        <v>1</v>
      </c>
      <c r="B2" s="67"/>
      <c r="C2" s="67"/>
      <c r="D2" s="67"/>
      <c r="E2" s="67"/>
      <c r="F2" s="67"/>
      <c r="G2" s="67"/>
      <c r="H2" s="67"/>
      <c r="I2" s="67"/>
      <c r="J2"/>
      <c r="K2"/>
      <c r="M2" t="s">
        <v>78</v>
      </c>
      <c r="N2"/>
      <c r="O2"/>
      <c r="BW2" t="s">
        <v>78</v>
      </c>
      <c r="BX2"/>
      <c r="BY2"/>
      <c r="BZ2"/>
      <c r="CA2"/>
    </row>
    <row r="3" spans="1:79" ht="16.5" customHeight="1">
      <c r="A3" s="67" t="s">
        <v>2</v>
      </c>
      <c r="B3" s="67"/>
      <c r="C3" s="67"/>
      <c r="D3" s="67"/>
      <c r="E3" s="67"/>
      <c r="F3" s="67"/>
      <c r="G3" s="67"/>
      <c r="H3" s="67"/>
      <c r="I3" s="67"/>
      <c r="J3"/>
      <c r="K3"/>
      <c r="M3" t="s">
        <v>79</v>
      </c>
      <c r="N3"/>
      <c r="O3"/>
      <c r="BW3" t="s">
        <v>79</v>
      </c>
      <c r="BX3"/>
      <c r="BY3"/>
      <c r="BZ3"/>
      <c r="CA3"/>
    </row>
    <row r="4" spans="1:79" ht="16.5" customHeight="1">
      <c r="A4" s="67" t="s">
        <v>29</v>
      </c>
      <c r="B4" s="67"/>
      <c r="C4" s="67"/>
      <c r="D4" s="67"/>
      <c r="E4" s="67"/>
      <c r="F4" s="67"/>
      <c r="G4" s="67"/>
      <c r="H4" s="67"/>
      <c r="I4" s="67"/>
      <c r="J4"/>
      <c r="K4"/>
      <c r="M4" t="s">
        <v>80</v>
      </c>
      <c r="N4"/>
      <c r="O4"/>
      <c r="BW4" t="s">
        <v>80</v>
      </c>
      <c r="BX4"/>
      <c r="BY4"/>
      <c r="BZ4"/>
      <c r="CA4"/>
    </row>
    <row r="5" spans="1:74" ht="16.5" customHeight="1">
      <c r="A5" s="2"/>
      <c r="B5" s="2"/>
      <c r="C5" s="2"/>
      <c r="D5" s="2"/>
      <c r="E5" s="2"/>
      <c r="F5" s="2"/>
      <c r="G5" s="2"/>
      <c r="H5" s="2"/>
      <c r="I5" s="19"/>
      <c r="S5" s="19"/>
      <c r="T5" s="19"/>
      <c r="U5" s="19"/>
      <c r="V5" s="19"/>
      <c r="W5" s="19"/>
      <c r="Y5" s="19"/>
      <c r="Z5" s="19"/>
      <c r="AA5" s="19"/>
      <c r="AB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M5" s="19"/>
      <c r="BN5" s="19"/>
      <c r="BO5" s="19"/>
      <c r="BP5" s="19"/>
      <c r="BQ5" s="19"/>
      <c r="BR5" s="19"/>
      <c r="BS5" s="19"/>
      <c r="BT5" s="19"/>
      <c r="BU5" s="19"/>
      <c r="BV5" s="19"/>
    </row>
    <row r="6" spans="1:2" ht="12.75">
      <c r="A6" s="3" t="s">
        <v>81</v>
      </c>
      <c r="B6" s="3" t="s">
        <v>51</v>
      </c>
    </row>
    <row r="7" spans="1:74" ht="18" customHeight="1">
      <c r="A7" s="71" t="s">
        <v>3</v>
      </c>
      <c r="B7" s="71"/>
      <c r="C7" s="71"/>
      <c r="D7" s="71"/>
      <c r="E7" s="71"/>
      <c r="F7" s="71"/>
      <c r="G7" s="69" t="s">
        <v>28</v>
      </c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M7" s="1"/>
      <c r="BN7" s="1"/>
      <c r="BO7" s="1"/>
      <c r="BP7" s="1"/>
      <c r="BQ7" s="1"/>
      <c r="BR7" s="1"/>
      <c r="BS7" s="1"/>
      <c r="BT7" s="1"/>
      <c r="BU7" s="1"/>
      <c r="BV7" s="1"/>
    </row>
    <row r="8" spans="1:80" ht="48" customHeight="1">
      <c r="A8" s="71"/>
      <c r="B8" s="71"/>
      <c r="C8" s="71"/>
      <c r="D8" s="71"/>
      <c r="E8" s="71"/>
      <c r="F8" s="72"/>
      <c r="G8" s="60" t="s">
        <v>49</v>
      </c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55" t="s">
        <v>43</v>
      </c>
      <c r="Z8" s="56"/>
      <c r="AA8" s="56"/>
      <c r="AB8" s="56"/>
      <c r="AC8" s="56"/>
      <c r="AD8" s="56"/>
      <c r="AE8" s="56"/>
      <c r="AF8" s="56"/>
      <c r="AG8" s="55" t="s">
        <v>56</v>
      </c>
      <c r="AH8" s="56"/>
      <c r="AI8" s="56"/>
      <c r="AJ8" s="56"/>
      <c r="AK8" s="56"/>
      <c r="AL8" s="56"/>
      <c r="AM8" s="56"/>
      <c r="AN8" s="56"/>
      <c r="AO8" s="73"/>
      <c r="AP8" s="55" t="s">
        <v>50</v>
      </c>
      <c r="AQ8" s="56"/>
      <c r="AR8" s="56"/>
      <c r="AS8" s="73"/>
      <c r="AT8" s="55" t="s">
        <v>84</v>
      </c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5" t="s">
        <v>69</v>
      </c>
      <c r="BF8" s="56"/>
      <c r="BG8" s="56"/>
      <c r="BH8" s="56"/>
      <c r="BI8" s="55" t="s">
        <v>94</v>
      </c>
      <c r="BJ8" s="56"/>
      <c r="BK8" s="56"/>
      <c r="BL8" s="56"/>
      <c r="BM8" s="55" t="s">
        <v>85</v>
      </c>
      <c r="BN8" s="56"/>
      <c r="BO8" s="56"/>
      <c r="BP8" s="56"/>
      <c r="BQ8" s="56"/>
      <c r="BR8" s="55" t="s">
        <v>86</v>
      </c>
      <c r="BS8" s="56"/>
      <c r="BT8" s="56"/>
      <c r="BU8" s="56"/>
      <c r="BV8" s="56"/>
      <c r="BW8" s="55" t="s">
        <v>87</v>
      </c>
      <c r="BX8" s="56"/>
      <c r="BY8" s="56"/>
      <c r="BZ8" s="55" t="s">
        <v>95</v>
      </c>
      <c r="CA8" s="56"/>
      <c r="CB8" s="56"/>
    </row>
    <row r="9" spans="1:80" s="5" customFormat="1" ht="45">
      <c r="A9" s="71"/>
      <c r="B9" s="71"/>
      <c r="C9" s="71"/>
      <c r="D9" s="71"/>
      <c r="E9" s="71"/>
      <c r="F9" s="71"/>
      <c r="G9" s="37" t="s">
        <v>4</v>
      </c>
      <c r="H9" s="38" t="s">
        <v>5</v>
      </c>
      <c r="I9" s="36" t="s">
        <v>6</v>
      </c>
      <c r="J9" s="36" t="s">
        <v>52</v>
      </c>
      <c r="K9" s="36" t="s">
        <v>53</v>
      </c>
      <c r="L9" s="36" t="s">
        <v>54</v>
      </c>
      <c r="M9" s="36" t="s">
        <v>55</v>
      </c>
      <c r="N9" s="48"/>
      <c r="O9" s="48"/>
      <c r="P9" s="48"/>
      <c r="Q9" s="48"/>
      <c r="R9" s="48"/>
      <c r="S9" s="52"/>
      <c r="T9" s="52"/>
      <c r="U9" s="52"/>
      <c r="V9" s="52"/>
      <c r="W9" s="52"/>
      <c r="X9" s="48"/>
      <c r="Y9" s="35" t="s">
        <v>4</v>
      </c>
      <c r="Z9" s="36" t="s">
        <v>5</v>
      </c>
      <c r="AA9" s="36" t="s">
        <v>6</v>
      </c>
      <c r="AB9" s="49"/>
      <c r="AC9" s="49"/>
      <c r="AD9" s="49"/>
      <c r="AE9" s="49"/>
      <c r="AF9" s="49"/>
      <c r="AG9" s="35" t="s">
        <v>4</v>
      </c>
      <c r="AH9" s="36" t="s">
        <v>5</v>
      </c>
      <c r="AI9" s="36" t="s">
        <v>6</v>
      </c>
      <c r="AJ9" s="36" t="s">
        <v>57</v>
      </c>
      <c r="AK9" s="36" t="s">
        <v>58</v>
      </c>
      <c r="AL9" s="50"/>
      <c r="AM9" s="50"/>
      <c r="AN9" s="51"/>
      <c r="AO9" s="51"/>
      <c r="AP9" s="35" t="s">
        <v>4</v>
      </c>
      <c r="AQ9" s="36" t="s">
        <v>5</v>
      </c>
      <c r="AR9" s="36" t="s">
        <v>6</v>
      </c>
      <c r="AS9" s="53"/>
      <c r="AT9" s="35" t="s">
        <v>4</v>
      </c>
      <c r="AU9" s="36" t="s">
        <v>5</v>
      </c>
      <c r="AV9" s="36" t="s">
        <v>6</v>
      </c>
      <c r="AW9" s="36" t="s">
        <v>59</v>
      </c>
      <c r="AX9" s="36" t="s">
        <v>60</v>
      </c>
      <c r="AY9" s="36" t="s">
        <v>61</v>
      </c>
      <c r="AZ9" s="36" t="s">
        <v>62</v>
      </c>
      <c r="BA9" s="36" t="s">
        <v>63</v>
      </c>
      <c r="BB9" s="36" t="s">
        <v>64</v>
      </c>
      <c r="BC9" s="36" t="s">
        <v>65</v>
      </c>
      <c r="BD9" s="36" t="s">
        <v>66</v>
      </c>
      <c r="BE9" s="35" t="s">
        <v>4</v>
      </c>
      <c r="BF9" s="36" t="s">
        <v>6</v>
      </c>
      <c r="BG9" s="36" t="s">
        <v>67</v>
      </c>
      <c r="BH9" s="36" t="s">
        <v>68</v>
      </c>
      <c r="BI9" s="35" t="s">
        <v>4</v>
      </c>
      <c r="BJ9" s="36" t="s">
        <v>6</v>
      </c>
      <c r="BK9" s="36" t="s">
        <v>75</v>
      </c>
      <c r="BL9" s="36" t="s">
        <v>76</v>
      </c>
      <c r="BM9" s="35" t="s">
        <v>4</v>
      </c>
      <c r="BN9" s="36" t="s">
        <v>5</v>
      </c>
      <c r="BO9" s="36" t="s">
        <v>6</v>
      </c>
      <c r="BP9" s="36" t="s">
        <v>88</v>
      </c>
      <c r="BQ9" s="36" t="s">
        <v>89</v>
      </c>
      <c r="BR9" s="35" t="s">
        <v>4</v>
      </c>
      <c r="BS9" s="36" t="s">
        <v>5</v>
      </c>
      <c r="BT9" s="36" t="s">
        <v>6</v>
      </c>
      <c r="BU9" s="36" t="s">
        <v>90</v>
      </c>
      <c r="BV9" s="36" t="s">
        <v>91</v>
      </c>
      <c r="BW9" s="35" t="s">
        <v>4</v>
      </c>
      <c r="BX9" s="36" t="s">
        <v>6</v>
      </c>
      <c r="BY9" s="36" t="s">
        <v>92</v>
      </c>
      <c r="BZ9" s="35" t="s">
        <v>4</v>
      </c>
      <c r="CA9" s="36" t="s">
        <v>6</v>
      </c>
      <c r="CB9" s="36" t="s">
        <v>93</v>
      </c>
    </row>
    <row r="10" spans="1:93" ht="12.75">
      <c r="A10" s="58" t="s">
        <v>7</v>
      </c>
      <c r="B10" s="58"/>
      <c r="C10" s="58"/>
      <c r="D10" s="58"/>
      <c r="E10" s="58"/>
      <c r="F10" s="58"/>
      <c r="G10" s="7"/>
      <c r="H10" s="8">
        <f>SUM(H11:H14)</f>
        <v>0</v>
      </c>
      <c r="I10" s="39">
        <f>SUM(I11:I14)</f>
        <v>0</v>
      </c>
      <c r="J10" s="21">
        <f>SUM(J11:J14)</f>
        <v>0</v>
      </c>
      <c r="K10" s="21">
        <f>SUM(K11:K14)</f>
        <v>0</v>
      </c>
      <c r="L10" s="21">
        <f>SUM(L11:L14)</f>
        <v>0</v>
      </c>
      <c r="M10" s="21">
        <f aca="true" t="shared" si="0" ref="M10:R10">SUM(M11:M14)</f>
        <v>0</v>
      </c>
      <c r="N10" s="21">
        <f t="shared" si="0"/>
        <v>0</v>
      </c>
      <c r="O10" s="21">
        <f>SUM(O11:O14)</f>
        <v>0</v>
      </c>
      <c r="P10" s="21">
        <f t="shared" si="0"/>
        <v>0</v>
      </c>
      <c r="Q10" s="21">
        <f t="shared" si="0"/>
        <v>0</v>
      </c>
      <c r="R10" s="21">
        <f t="shared" si="0"/>
        <v>0</v>
      </c>
      <c r="S10" s="21">
        <f aca="true" t="shared" si="1" ref="S10:X10">SUM(S11:S14)</f>
        <v>0</v>
      </c>
      <c r="T10" s="21">
        <f t="shared" si="1"/>
        <v>0</v>
      </c>
      <c r="U10" s="21">
        <f t="shared" si="1"/>
        <v>0</v>
      </c>
      <c r="V10" s="21">
        <f t="shared" si="1"/>
        <v>0</v>
      </c>
      <c r="W10" s="21">
        <f t="shared" si="1"/>
        <v>0</v>
      </c>
      <c r="X10" s="21">
        <f t="shared" si="1"/>
        <v>0</v>
      </c>
      <c r="Y10" s="22"/>
      <c r="Z10" s="20">
        <f aca="true" t="shared" si="2" ref="Z10:AF10">SUM(Z11:Z14)</f>
        <v>0</v>
      </c>
      <c r="AA10" s="44">
        <f t="shared" si="2"/>
        <v>0</v>
      </c>
      <c r="AB10" s="21">
        <f t="shared" si="2"/>
        <v>0</v>
      </c>
      <c r="AC10" s="21">
        <f t="shared" si="2"/>
        <v>0</v>
      </c>
      <c r="AD10" s="21">
        <f t="shared" si="2"/>
        <v>0</v>
      </c>
      <c r="AE10" s="21">
        <f t="shared" si="2"/>
        <v>0</v>
      </c>
      <c r="AF10" s="21">
        <f t="shared" si="2"/>
        <v>0</v>
      </c>
      <c r="AG10" s="7"/>
      <c r="AH10" s="20">
        <f aca="true" t="shared" si="3" ref="AH10:AO10">SUM(AH11:AH14)</f>
        <v>0</v>
      </c>
      <c r="AI10" s="39">
        <f t="shared" si="3"/>
        <v>0</v>
      </c>
      <c r="AJ10" s="21">
        <f t="shared" si="3"/>
        <v>0</v>
      </c>
      <c r="AK10" s="21">
        <f t="shared" si="3"/>
        <v>0</v>
      </c>
      <c r="AL10" s="21">
        <f t="shared" si="3"/>
        <v>0</v>
      </c>
      <c r="AM10" s="21">
        <f t="shared" si="3"/>
        <v>0</v>
      </c>
      <c r="AN10" s="21">
        <f t="shared" si="3"/>
        <v>0</v>
      </c>
      <c r="AO10" s="21">
        <f t="shared" si="3"/>
        <v>0</v>
      </c>
      <c r="AP10" s="22"/>
      <c r="AQ10" s="20">
        <f>SUM(AQ11:AQ14)</f>
        <v>0</v>
      </c>
      <c r="AR10" s="39">
        <f>SUM(AR11:AR14)</f>
        <v>0</v>
      </c>
      <c r="AS10" s="21">
        <f>SUM(AS11:AS14)</f>
        <v>0</v>
      </c>
      <c r="AT10" s="7"/>
      <c r="AU10" s="20">
        <f>SUM(AU11:AU14)</f>
        <v>0</v>
      </c>
      <c r="AV10" s="44">
        <f>SUM(AV11:AV14)</f>
        <v>0</v>
      </c>
      <c r="AW10" s="21">
        <f aca="true" t="shared" si="4" ref="AW10:BD10">SUM(AW11:AW14)</f>
        <v>0</v>
      </c>
      <c r="AX10" s="21">
        <f t="shared" si="4"/>
        <v>0</v>
      </c>
      <c r="AY10" s="21">
        <f t="shared" si="4"/>
        <v>0</v>
      </c>
      <c r="AZ10" s="21">
        <f t="shared" si="4"/>
        <v>0</v>
      </c>
      <c r="BA10" s="21">
        <f t="shared" si="4"/>
        <v>0</v>
      </c>
      <c r="BB10" s="21">
        <f t="shared" si="4"/>
        <v>0</v>
      </c>
      <c r="BC10" s="21">
        <f t="shared" si="4"/>
        <v>0</v>
      </c>
      <c r="BD10" s="21">
        <f t="shared" si="4"/>
        <v>0</v>
      </c>
      <c r="BE10" s="7"/>
      <c r="BF10" s="44">
        <f>SUM(BF11:BF14)</f>
        <v>0</v>
      </c>
      <c r="BG10" s="21">
        <f>SUM(BG11:BG14)</f>
        <v>0</v>
      </c>
      <c r="BH10" s="21">
        <f>SUM(BH11:BH14)</f>
        <v>0</v>
      </c>
      <c r="BI10" s="7"/>
      <c r="BJ10" s="39">
        <f>SUM(BJ11:BJ14)</f>
        <v>0</v>
      </c>
      <c r="BK10" s="21">
        <f>SUM(BK11:BK14)</f>
        <v>0</v>
      </c>
      <c r="BL10" s="21">
        <f>SUM(BL11:BL14)</f>
        <v>0</v>
      </c>
      <c r="BM10" s="7"/>
      <c r="BN10" s="20">
        <f>SUM(BN11:BN14)</f>
        <v>0</v>
      </c>
      <c r="BO10" s="39">
        <f>SUM(BO11:BO14)</f>
        <v>0</v>
      </c>
      <c r="BP10" s="21">
        <f>SUM(BP11:BP14)</f>
        <v>0</v>
      </c>
      <c r="BQ10" s="21">
        <f>SUM(BQ11:BQ14)</f>
        <v>0</v>
      </c>
      <c r="BR10" s="7"/>
      <c r="BS10" s="20">
        <f>SUM(BS11:BS14)</f>
        <v>0</v>
      </c>
      <c r="BT10" s="44">
        <f>SUM(BT11:BT14)</f>
        <v>0</v>
      </c>
      <c r="BU10" s="21">
        <f>SUM(BU11:BU14)</f>
        <v>0</v>
      </c>
      <c r="BV10" s="21">
        <f>SUM(BV11:BV14)</f>
        <v>0</v>
      </c>
      <c r="BW10" s="7"/>
      <c r="BX10" s="44">
        <f>SUM(BX11:BX14)</f>
        <v>0</v>
      </c>
      <c r="BY10" s="21">
        <f>SUM(BY11:BY14)</f>
        <v>0</v>
      </c>
      <c r="BZ10" s="7"/>
      <c r="CA10" s="39">
        <f>SUM(CA11:CA14)</f>
        <v>0</v>
      </c>
      <c r="CB10" s="21">
        <f>SUM(CB11:CB14)</f>
        <v>0</v>
      </c>
      <c r="CL10" s="1"/>
      <c r="CM10" s="1"/>
      <c r="CN10" s="1"/>
      <c r="CO10" s="1"/>
    </row>
    <row r="11" spans="1:93" ht="12.75">
      <c r="A11" s="59" t="s">
        <v>8</v>
      </c>
      <c r="B11" s="59"/>
      <c r="C11" s="59"/>
      <c r="D11" s="59"/>
      <c r="E11" s="59"/>
      <c r="F11" s="59"/>
      <c r="G11" s="9" t="s">
        <v>9</v>
      </c>
      <c r="H11" s="10">
        <v>0</v>
      </c>
      <c r="I11" s="12">
        <v>0</v>
      </c>
      <c r="J11" s="24">
        <f>$H$40*$H$11/100*12*J39</f>
        <v>0</v>
      </c>
      <c r="K11" s="24">
        <f aca="true" t="shared" si="5" ref="K11:X11">$H$40*$H$11/100*12*K39</f>
        <v>0</v>
      </c>
      <c r="L11" s="24">
        <f>$H$40*$H$11/100*12*L39</f>
        <v>0</v>
      </c>
      <c r="M11" s="24">
        <f t="shared" si="5"/>
        <v>0</v>
      </c>
      <c r="N11" s="24">
        <f t="shared" si="5"/>
        <v>0</v>
      </c>
      <c r="O11" s="24">
        <f t="shared" si="5"/>
        <v>0</v>
      </c>
      <c r="P11" s="24">
        <f t="shared" si="5"/>
        <v>0</v>
      </c>
      <c r="Q11" s="24">
        <f t="shared" si="5"/>
        <v>0</v>
      </c>
      <c r="R11" s="24">
        <f t="shared" si="5"/>
        <v>0</v>
      </c>
      <c r="S11" s="24">
        <f t="shared" si="5"/>
        <v>0</v>
      </c>
      <c r="T11" s="24">
        <f t="shared" si="5"/>
        <v>0</v>
      </c>
      <c r="U11" s="24">
        <f t="shared" si="5"/>
        <v>0</v>
      </c>
      <c r="V11" s="24">
        <f t="shared" si="5"/>
        <v>0</v>
      </c>
      <c r="W11" s="24">
        <f t="shared" si="5"/>
        <v>0</v>
      </c>
      <c r="X11" s="24">
        <f t="shared" si="5"/>
        <v>0</v>
      </c>
      <c r="Y11" s="25" t="s">
        <v>9</v>
      </c>
      <c r="Z11" s="23">
        <v>0</v>
      </c>
      <c r="AA11" s="45">
        <v>0</v>
      </c>
      <c r="AB11" s="24">
        <f>$H$40*$H$11/100*12*AB39</f>
        <v>0</v>
      </c>
      <c r="AC11" s="24">
        <f>$H$40*$H$11/100*12*AC39</f>
        <v>0</v>
      </c>
      <c r="AD11" s="24">
        <f>$H$40*$H$11/100*12*AD39</f>
        <v>0</v>
      </c>
      <c r="AE11" s="24">
        <f>$H$40*$H$11/100*12*AE39</f>
        <v>0</v>
      </c>
      <c r="AF11" s="24">
        <f>$H$40*$H$11/100*12*AF39</f>
        <v>0</v>
      </c>
      <c r="AG11" s="9" t="s">
        <v>9</v>
      </c>
      <c r="AH11" s="23">
        <v>0</v>
      </c>
      <c r="AI11" s="12">
        <v>0</v>
      </c>
      <c r="AJ11" s="24">
        <f aca="true" t="shared" si="6" ref="AJ11:AO11">$H$40*$H$11/100*12*AJ39</f>
        <v>0</v>
      </c>
      <c r="AK11" s="24">
        <f t="shared" si="6"/>
        <v>0</v>
      </c>
      <c r="AL11" s="24">
        <f t="shared" si="6"/>
        <v>0</v>
      </c>
      <c r="AM11" s="24">
        <f t="shared" si="6"/>
        <v>0</v>
      </c>
      <c r="AN11" s="24">
        <f t="shared" si="6"/>
        <v>0</v>
      </c>
      <c r="AO11" s="24">
        <f t="shared" si="6"/>
        <v>0</v>
      </c>
      <c r="AP11" s="25" t="s">
        <v>9</v>
      </c>
      <c r="AQ11" s="23">
        <v>0</v>
      </c>
      <c r="AR11" s="12">
        <v>0</v>
      </c>
      <c r="AS11" s="24">
        <f>$H$40*$H$11/100*12*AS39</f>
        <v>0</v>
      </c>
      <c r="AT11" s="9" t="s">
        <v>9</v>
      </c>
      <c r="AU11" s="23">
        <v>0</v>
      </c>
      <c r="AV11" s="45">
        <v>0</v>
      </c>
      <c r="AW11" s="24">
        <f aca="true" t="shared" si="7" ref="AW11:BD11">$H$40*$H$11/100*12*AW39</f>
        <v>0</v>
      </c>
      <c r="AX11" s="24">
        <f t="shared" si="7"/>
        <v>0</v>
      </c>
      <c r="AY11" s="24">
        <f t="shared" si="7"/>
        <v>0</v>
      </c>
      <c r="AZ11" s="24">
        <f t="shared" si="7"/>
        <v>0</v>
      </c>
      <c r="BA11" s="24">
        <f t="shared" si="7"/>
        <v>0</v>
      </c>
      <c r="BB11" s="24">
        <f t="shared" si="7"/>
        <v>0</v>
      </c>
      <c r="BC11" s="24">
        <f t="shared" si="7"/>
        <v>0</v>
      </c>
      <c r="BD11" s="24">
        <f t="shared" si="7"/>
        <v>0</v>
      </c>
      <c r="BE11" s="9" t="s">
        <v>9</v>
      </c>
      <c r="BF11" s="45">
        <v>0</v>
      </c>
      <c r="BG11" s="24">
        <f>$H$40*$H$11/100*12*BG39</f>
        <v>0</v>
      </c>
      <c r="BH11" s="24">
        <f>$H$40*$H$11/100*12*BH39</f>
        <v>0</v>
      </c>
      <c r="BI11" s="9" t="s">
        <v>9</v>
      </c>
      <c r="BJ11" s="12">
        <v>0</v>
      </c>
      <c r="BK11" s="24">
        <f>$H$40*$H$11/100*12*BK39</f>
        <v>0</v>
      </c>
      <c r="BL11" s="24">
        <f>$H$40*$H$11/100*12*BL39</f>
        <v>0</v>
      </c>
      <c r="BM11" s="9" t="s">
        <v>9</v>
      </c>
      <c r="BN11" s="23">
        <v>0</v>
      </c>
      <c r="BO11" s="12">
        <v>0</v>
      </c>
      <c r="BP11" s="24">
        <f>$H$40*$H$11/100*12*BP39</f>
        <v>0</v>
      </c>
      <c r="BQ11" s="24">
        <f>$H$40*$H$11/100*12*BQ39</f>
        <v>0</v>
      </c>
      <c r="BR11" s="9" t="s">
        <v>9</v>
      </c>
      <c r="BS11" s="23">
        <v>0</v>
      </c>
      <c r="BT11" s="45">
        <v>0</v>
      </c>
      <c r="BU11" s="24">
        <f>$H$40*$H$11/100*12*BU39</f>
        <v>0</v>
      </c>
      <c r="BV11" s="24">
        <f>$H$40*$H$11/100*12*BV39</f>
        <v>0</v>
      </c>
      <c r="BW11" s="9" t="s">
        <v>9</v>
      </c>
      <c r="BX11" s="45">
        <v>0</v>
      </c>
      <c r="BY11" s="24">
        <f>$H$40*$H$11/100*12*BY39</f>
        <v>0</v>
      </c>
      <c r="BZ11" s="9" t="s">
        <v>9</v>
      </c>
      <c r="CA11" s="12">
        <v>0</v>
      </c>
      <c r="CB11" s="24">
        <f>$H$40*$H$11/100*12*CB39</f>
        <v>0</v>
      </c>
      <c r="CL11" s="1"/>
      <c r="CM11" s="1"/>
      <c r="CN11" s="1"/>
      <c r="CO11" s="1"/>
    </row>
    <row r="12" spans="1:93" ht="12.75">
      <c r="A12" s="59" t="s">
        <v>10</v>
      </c>
      <c r="B12" s="59"/>
      <c r="C12" s="59"/>
      <c r="D12" s="59"/>
      <c r="E12" s="59"/>
      <c r="F12" s="59"/>
      <c r="G12" s="9" t="s">
        <v>9</v>
      </c>
      <c r="H12" s="10">
        <v>0</v>
      </c>
      <c r="I12" s="12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5" t="s">
        <v>9</v>
      </c>
      <c r="Z12" s="23">
        <v>0</v>
      </c>
      <c r="AA12" s="45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9" t="s">
        <v>9</v>
      </c>
      <c r="AH12" s="23">
        <v>0</v>
      </c>
      <c r="AI12" s="12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0</v>
      </c>
      <c r="AP12" s="25" t="s">
        <v>9</v>
      </c>
      <c r="AQ12" s="23">
        <v>0</v>
      </c>
      <c r="AR12" s="12">
        <v>0</v>
      </c>
      <c r="AS12" s="24">
        <v>0</v>
      </c>
      <c r="AT12" s="9" t="s">
        <v>9</v>
      </c>
      <c r="AU12" s="23">
        <v>0</v>
      </c>
      <c r="AV12" s="45">
        <v>0</v>
      </c>
      <c r="AW12" s="24">
        <v>0</v>
      </c>
      <c r="AX12" s="24">
        <v>0</v>
      </c>
      <c r="AY12" s="24">
        <v>0</v>
      </c>
      <c r="AZ12" s="24">
        <v>0</v>
      </c>
      <c r="BA12" s="24">
        <v>0</v>
      </c>
      <c r="BB12" s="24">
        <v>0</v>
      </c>
      <c r="BC12" s="24">
        <v>0</v>
      </c>
      <c r="BD12" s="24">
        <v>0</v>
      </c>
      <c r="BE12" s="9" t="s">
        <v>9</v>
      </c>
      <c r="BF12" s="45">
        <v>0</v>
      </c>
      <c r="BG12" s="24">
        <v>0</v>
      </c>
      <c r="BH12" s="24">
        <v>0</v>
      </c>
      <c r="BI12" s="9" t="s">
        <v>9</v>
      </c>
      <c r="BJ12" s="12">
        <v>0</v>
      </c>
      <c r="BK12" s="24">
        <v>0</v>
      </c>
      <c r="BL12" s="24">
        <v>0</v>
      </c>
      <c r="BM12" s="9" t="s">
        <v>9</v>
      </c>
      <c r="BN12" s="23">
        <v>0</v>
      </c>
      <c r="BO12" s="12">
        <v>0</v>
      </c>
      <c r="BP12" s="24">
        <v>0</v>
      </c>
      <c r="BQ12" s="24">
        <v>0</v>
      </c>
      <c r="BR12" s="9" t="s">
        <v>9</v>
      </c>
      <c r="BS12" s="23">
        <v>0</v>
      </c>
      <c r="BT12" s="45">
        <v>0</v>
      </c>
      <c r="BU12" s="24">
        <v>0</v>
      </c>
      <c r="BV12" s="24">
        <v>0</v>
      </c>
      <c r="BW12" s="9" t="s">
        <v>9</v>
      </c>
      <c r="BX12" s="45">
        <v>0</v>
      </c>
      <c r="BY12" s="24">
        <v>0</v>
      </c>
      <c r="BZ12" s="9" t="s">
        <v>9</v>
      </c>
      <c r="CA12" s="12">
        <v>0</v>
      </c>
      <c r="CB12" s="24">
        <v>0</v>
      </c>
      <c r="CL12" s="1"/>
      <c r="CM12" s="1"/>
      <c r="CN12" s="1"/>
      <c r="CO12" s="1"/>
    </row>
    <row r="13" spans="1:93" ht="12.75">
      <c r="A13" s="59" t="s">
        <v>11</v>
      </c>
      <c r="B13" s="59"/>
      <c r="C13" s="59"/>
      <c r="D13" s="59"/>
      <c r="E13" s="59"/>
      <c r="F13" s="59"/>
      <c r="G13" s="9" t="s">
        <v>9</v>
      </c>
      <c r="H13" s="10">
        <v>0</v>
      </c>
      <c r="I13" s="12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5" t="s">
        <v>9</v>
      </c>
      <c r="Z13" s="23">
        <v>0</v>
      </c>
      <c r="AA13" s="45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9" t="s">
        <v>9</v>
      </c>
      <c r="AH13" s="23">
        <v>0</v>
      </c>
      <c r="AI13" s="12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0</v>
      </c>
      <c r="AP13" s="25" t="s">
        <v>9</v>
      </c>
      <c r="AQ13" s="23">
        <v>0</v>
      </c>
      <c r="AR13" s="12">
        <v>0</v>
      </c>
      <c r="AS13" s="24">
        <v>0</v>
      </c>
      <c r="AT13" s="9" t="s">
        <v>9</v>
      </c>
      <c r="AU13" s="23">
        <v>0</v>
      </c>
      <c r="AV13" s="45">
        <v>0</v>
      </c>
      <c r="AW13" s="24">
        <v>0</v>
      </c>
      <c r="AX13" s="24">
        <v>0</v>
      </c>
      <c r="AY13" s="24">
        <v>0</v>
      </c>
      <c r="AZ13" s="24">
        <v>0</v>
      </c>
      <c r="BA13" s="24">
        <v>0</v>
      </c>
      <c r="BB13" s="24">
        <v>0</v>
      </c>
      <c r="BC13" s="24">
        <v>0</v>
      </c>
      <c r="BD13" s="24">
        <v>0</v>
      </c>
      <c r="BE13" s="9" t="s">
        <v>9</v>
      </c>
      <c r="BF13" s="45">
        <v>0</v>
      </c>
      <c r="BG13" s="24">
        <v>0</v>
      </c>
      <c r="BH13" s="24">
        <v>0</v>
      </c>
      <c r="BI13" s="9" t="s">
        <v>9</v>
      </c>
      <c r="BJ13" s="12">
        <v>0</v>
      </c>
      <c r="BK13" s="24">
        <v>0</v>
      </c>
      <c r="BL13" s="24">
        <v>0</v>
      </c>
      <c r="BM13" s="9" t="s">
        <v>9</v>
      </c>
      <c r="BN13" s="23">
        <v>0</v>
      </c>
      <c r="BO13" s="12">
        <v>0</v>
      </c>
      <c r="BP13" s="24">
        <v>0</v>
      </c>
      <c r="BQ13" s="24">
        <v>0</v>
      </c>
      <c r="BR13" s="9" t="s">
        <v>9</v>
      </c>
      <c r="BS13" s="23">
        <v>0</v>
      </c>
      <c r="BT13" s="45">
        <v>0</v>
      </c>
      <c r="BU13" s="24">
        <v>0</v>
      </c>
      <c r="BV13" s="24">
        <v>0</v>
      </c>
      <c r="BW13" s="9" t="s">
        <v>9</v>
      </c>
      <c r="BX13" s="45">
        <v>0</v>
      </c>
      <c r="BY13" s="24">
        <v>0</v>
      </c>
      <c r="BZ13" s="9" t="s">
        <v>9</v>
      </c>
      <c r="CA13" s="12">
        <v>0</v>
      </c>
      <c r="CB13" s="24">
        <v>0</v>
      </c>
      <c r="CL13" s="1"/>
      <c r="CM13" s="1"/>
      <c r="CN13" s="1"/>
      <c r="CO13" s="1"/>
    </row>
    <row r="14" spans="1:93" ht="12.75">
      <c r="A14" s="59" t="s">
        <v>12</v>
      </c>
      <c r="B14" s="59"/>
      <c r="C14" s="59"/>
      <c r="D14" s="59"/>
      <c r="E14" s="59"/>
      <c r="F14" s="59"/>
      <c r="G14" s="9" t="s">
        <v>13</v>
      </c>
      <c r="H14" s="10">
        <v>0</v>
      </c>
      <c r="I14" s="12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5" t="s">
        <v>13</v>
      </c>
      <c r="Z14" s="23">
        <v>0</v>
      </c>
      <c r="AA14" s="45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9" t="s">
        <v>13</v>
      </c>
      <c r="AH14" s="23">
        <v>0</v>
      </c>
      <c r="AI14" s="12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5" t="s">
        <v>13</v>
      </c>
      <c r="AQ14" s="23">
        <v>0</v>
      </c>
      <c r="AR14" s="12">
        <v>0</v>
      </c>
      <c r="AS14" s="24">
        <v>0</v>
      </c>
      <c r="AT14" s="9" t="s">
        <v>13</v>
      </c>
      <c r="AU14" s="23">
        <v>0</v>
      </c>
      <c r="AV14" s="45">
        <v>0</v>
      </c>
      <c r="AW14" s="24">
        <v>0</v>
      </c>
      <c r="AX14" s="24">
        <v>0</v>
      </c>
      <c r="AY14" s="24">
        <v>0</v>
      </c>
      <c r="AZ14" s="24">
        <v>0</v>
      </c>
      <c r="BA14" s="24">
        <v>0</v>
      </c>
      <c r="BB14" s="24">
        <v>0</v>
      </c>
      <c r="BC14" s="24">
        <v>0</v>
      </c>
      <c r="BD14" s="24">
        <v>0</v>
      </c>
      <c r="BE14" s="9" t="s">
        <v>13</v>
      </c>
      <c r="BF14" s="45">
        <v>0</v>
      </c>
      <c r="BG14" s="24">
        <v>0</v>
      </c>
      <c r="BH14" s="24">
        <v>0</v>
      </c>
      <c r="BI14" s="9" t="s">
        <v>13</v>
      </c>
      <c r="BJ14" s="12">
        <v>0</v>
      </c>
      <c r="BK14" s="24">
        <v>0</v>
      </c>
      <c r="BL14" s="24">
        <v>0</v>
      </c>
      <c r="BM14" s="9" t="s">
        <v>13</v>
      </c>
      <c r="BN14" s="23">
        <v>0</v>
      </c>
      <c r="BO14" s="12">
        <v>0</v>
      </c>
      <c r="BP14" s="24">
        <v>0</v>
      </c>
      <c r="BQ14" s="24">
        <v>0</v>
      </c>
      <c r="BR14" s="9" t="s">
        <v>13</v>
      </c>
      <c r="BS14" s="23">
        <v>0</v>
      </c>
      <c r="BT14" s="45">
        <v>0</v>
      </c>
      <c r="BU14" s="24">
        <v>0</v>
      </c>
      <c r="BV14" s="24">
        <v>0</v>
      </c>
      <c r="BW14" s="9" t="s">
        <v>13</v>
      </c>
      <c r="BX14" s="45">
        <v>0</v>
      </c>
      <c r="BY14" s="24">
        <v>0</v>
      </c>
      <c r="BZ14" s="9" t="s">
        <v>13</v>
      </c>
      <c r="CA14" s="12">
        <v>0</v>
      </c>
      <c r="CB14" s="24">
        <v>0</v>
      </c>
      <c r="CL14" s="1"/>
      <c r="CM14" s="1"/>
      <c r="CN14" s="1"/>
      <c r="CO14" s="1"/>
    </row>
    <row r="15" spans="1:93" ht="23.25" customHeight="1">
      <c r="A15" s="68" t="s">
        <v>14</v>
      </c>
      <c r="B15" s="68"/>
      <c r="C15" s="68"/>
      <c r="D15" s="68"/>
      <c r="E15" s="68"/>
      <c r="F15" s="68"/>
      <c r="G15" s="11"/>
      <c r="H15" s="8">
        <f>SUM(H16:H21)</f>
        <v>51.41294050776808</v>
      </c>
      <c r="I15" s="39">
        <f aca="true" t="shared" si="8" ref="I15:X15">SUM(I16:I23)</f>
        <v>5.050000000000001</v>
      </c>
      <c r="J15" s="21">
        <f t="shared" si="8"/>
        <v>20719.14</v>
      </c>
      <c r="K15" s="21">
        <f t="shared" si="8"/>
        <v>20579.760000000002</v>
      </c>
      <c r="L15" s="21">
        <f t="shared" si="8"/>
        <v>21222.120000000003</v>
      </c>
      <c r="M15" s="21">
        <f t="shared" si="8"/>
        <v>25427.760000000002</v>
      </c>
      <c r="N15" s="21">
        <f t="shared" si="8"/>
        <v>0</v>
      </c>
      <c r="O15" s="21">
        <f t="shared" si="8"/>
        <v>0</v>
      </c>
      <c r="P15" s="21">
        <f t="shared" si="8"/>
        <v>0</v>
      </c>
      <c r="Q15" s="21">
        <f t="shared" si="8"/>
        <v>0</v>
      </c>
      <c r="R15" s="21">
        <f t="shared" si="8"/>
        <v>0</v>
      </c>
      <c r="S15" s="20">
        <f t="shared" si="8"/>
        <v>0</v>
      </c>
      <c r="T15" s="20">
        <f t="shared" si="8"/>
        <v>0</v>
      </c>
      <c r="U15" s="20">
        <f t="shared" si="8"/>
        <v>0</v>
      </c>
      <c r="V15" s="20">
        <f t="shared" si="8"/>
        <v>0</v>
      </c>
      <c r="W15" s="20">
        <f t="shared" si="8"/>
        <v>0</v>
      </c>
      <c r="X15" s="21">
        <f t="shared" si="8"/>
        <v>0</v>
      </c>
      <c r="Y15" s="26"/>
      <c r="Z15" s="20">
        <f>SUM(Z16:Z21)</f>
        <v>51.41294050776808</v>
      </c>
      <c r="AA15" s="44">
        <f aca="true" t="shared" si="9" ref="AA15:AF15">SUM(AA16:AA23)</f>
        <v>5.050000000000001</v>
      </c>
      <c r="AB15" s="21">
        <f t="shared" si="9"/>
        <v>0</v>
      </c>
      <c r="AC15" s="20">
        <f t="shared" si="9"/>
        <v>0</v>
      </c>
      <c r="AD15" s="21">
        <f t="shared" si="9"/>
        <v>0</v>
      </c>
      <c r="AE15" s="21">
        <f t="shared" si="9"/>
        <v>0</v>
      </c>
      <c r="AF15" s="21">
        <f t="shared" si="9"/>
        <v>0</v>
      </c>
      <c r="AG15" s="11"/>
      <c r="AH15" s="20">
        <f>SUM(AH16:AH21)</f>
        <v>51.41294050776808</v>
      </c>
      <c r="AI15" s="39">
        <f aca="true" t="shared" si="10" ref="AI15:AO15">SUM(AI16:AI23)</f>
        <v>8.770000000000001</v>
      </c>
      <c r="AJ15" s="20">
        <f t="shared" si="10"/>
        <v>75372.888</v>
      </c>
      <c r="AK15" s="20">
        <f t="shared" si="10"/>
        <v>54051.263999999996</v>
      </c>
      <c r="AL15" s="20" t="e">
        <f t="shared" si="10"/>
        <v>#REF!</v>
      </c>
      <c r="AM15" s="20" t="e">
        <f t="shared" si="10"/>
        <v>#REF!</v>
      </c>
      <c r="AN15" s="20" t="e">
        <f t="shared" si="10"/>
        <v>#REF!</v>
      </c>
      <c r="AO15" s="20" t="e">
        <f t="shared" si="10"/>
        <v>#REF!</v>
      </c>
      <c r="AP15" s="26"/>
      <c r="AQ15" s="20">
        <f>SUM(AQ16:AQ21)</f>
        <v>51.41294050776808</v>
      </c>
      <c r="AR15" s="39">
        <f>SUM(AR16:AR23)</f>
        <v>5.050000000000001</v>
      </c>
      <c r="AS15" s="20">
        <f>SUM(AS16:AS23)</f>
        <v>0</v>
      </c>
      <c r="AT15" s="11"/>
      <c r="AU15" s="20">
        <f>SUM(AU16:AU21)</f>
        <v>51.41294050776808</v>
      </c>
      <c r="AV15" s="44">
        <f>SUM(AV16:AV23)</f>
        <v>5.050000000000001</v>
      </c>
      <c r="AW15" s="20">
        <f aca="true" t="shared" si="11" ref="AW15:BD15">SUM(AW16:AW23)</f>
        <v>31257.48</v>
      </c>
      <c r="AX15" s="20">
        <f t="shared" si="11"/>
        <v>22252.32</v>
      </c>
      <c r="AY15" s="20">
        <f t="shared" si="11"/>
        <v>35802.479999999996</v>
      </c>
      <c r="AZ15" s="20">
        <f t="shared" si="11"/>
        <v>43898.64</v>
      </c>
      <c r="BA15" s="20">
        <f t="shared" si="11"/>
        <v>29209.200000000004</v>
      </c>
      <c r="BB15" s="20">
        <f t="shared" si="11"/>
        <v>25736.82</v>
      </c>
      <c r="BC15" s="20">
        <f t="shared" si="11"/>
        <v>53073.479999999996</v>
      </c>
      <c r="BD15" s="20">
        <f t="shared" si="11"/>
        <v>36032.76000000001</v>
      </c>
      <c r="BE15" s="11"/>
      <c r="BF15" s="44">
        <f>SUM(BF16:BF23)</f>
        <v>5.050000000000001</v>
      </c>
      <c r="BG15" s="20">
        <f>SUM(BG16:BG23)</f>
        <v>37347.78</v>
      </c>
      <c r="BH15" s="20">
        <f>SUM(BH16:BH23)</f>
        <v>44583.420000000006</v>
      </c>
      <c r="BI15" s="11"/>
      <c r="BJ15" s="39">
        <f>SUM(BJ16:BJ23)</f>
        <v>8.770000000000001</v>
      </c>
      <c r="BK15" s="20">
        <f>SUM(BK16:BK23)</f>
        <v>14744.124</v>
      </c>
      <c r="BL15" s="20">
        <f>SUM(BL16:BL23)</f>
        <v>24983.976000000002</v>
      </c>
      <c r="BM15" s="11"/>
      <c r="BN15" s="20">
        <f>SUM(BN16:BN21)</f>
        <v>51.41294050776808</v>
      </c>
      <c r="BO15" s="39">
        <f>SUM(BO16:BO23)</f>
        <v>8.42</v>
      </c>
      <c r="BP15" s="20">
        <f>SUM(BP16:BP23)</f>
        <v>21167.88</v>
      </c>
      <c r="BQ15" s="20">
        <f>SUM(BQ16:BQ23)</f>
        <v>35677.224</v>
      </c>
      <c r="BR15" s="11"/>
      <c r="BS15" s="20">
        <f>SUM(BS16:BS21)</f>
        <v>51.41294050776808</v>
      </c>
      <c r="BT15" s="44">
        <f>SUM(BT16:BT23)</f>
        <v>5.01</v>
      </c>
      <c r="BU15" s="20">
        <f>SUM(BU16:BU23)</f>
        <v>31478.832</v>
      </c>
      <c r="BV15" s="20">
        <f>SUM(BV16:BV23)</f>
        <v>23753.412000000004</v>
      </c>
      <c r="BW15" s="11"/>
      <c r="BX15" s="44">
        <f>SUM(BX16:BX23)</f>
        <v>5.01</v>
      </c>
      <c r="BY15" s="20">
        <f>SUM(BY16:BY23)</f>
        <v>18216.36</v>
      </c>
      <c r="BZ15" s="11"/>
      <c r="CA15" s="39">
        <f>SUM(CA16:CA23)</f>
        <v>8.42</v>
      </c>
      <c r="CB15" s="20">
        <f>SUM(CB16:CB23)</f>
        <v>86035.56</v>
      </c>
      <c r="CL15" s="1"/>
      <c r="CM15" s="1"/>
      <c r="CN15" s="1"/>
      <c r="CO15" s="1"/>
    </row>
    <row r="16" spans="1:93" ht="12.75">
      <c r="A16" s="59" t="s">
        <v>15</v>
      </c>
      <c r="B16" s="59"/>
      <c r="C16" s="59"/>
      <c r="D16" s="59"/>
      <c r="E16" s="59"/>
      <c r="F16" s="59"/>
      <c r="G16" s="9" t="s">
        <v>70</v>
      </c>
      <c r="H16" s="12">
        <v>0.7598226127320953</v>
      </c>
      <c r="I16" s="12">
        <v>0.19</v>
      </c>
      <c r="J16" s="24">
        <f>$I$16*J39*$B$45</f>
        <v>779.5319999999999</v>
      </c>
      <c r="K16" s="24">
        <f aca="true" t="shared" si="12" ref="K16:X16">$I$16*K39*$B$45</f>
        <v>774.288</v>
      </c>
      <c r="L16" s="24">
        <f t="shared" si="12"/>
        <v>798.4559999999999</v>
      </c>
      <c r="M16" s="24">
        <f t="shared" si="12"/>
        <v>956.6880000000001</v>
      </c>
      <c r="N16" s="24">
        <f t="shared" si="12"/>
        <v>0</v>
      </c>
      <c r="O16" s="24">
        <f t="shared" si="12"/>
        <v>0</v>
      </c>
      <c r="P16" s="24">
        <f t="shared" si="12"/>
        <v>0</v>
      </c>
      <c r="Q16" s="24">
        <f t="shared" si="12"/>
        <v>0</v>
      </c>
      <c r="R16" s="24">
        <f t="shared" si="12"/>
        <v>0</v>
      </c>
      <c r="S16" s="24">
        <f t="shared" si="12"/>
        <v>0</v>
      </c>
      <c r="T16" s="24">
        <f t="shared" si="12"/>
        <v>0</v>
      </c>
      <c r="U16" s="24">
        <f t="shared" si="12"/>
        <v>0</v>
      </c>
      <c r="V16" s="24">
        <f t="shared" si="12"/>
        <v>0</v>
      </c>
      <c r="W16" s="24">
        <f t="shared" si="12"/>
        <v>0</v>
      </c>
      <c r="X16" s="24">
        <f t="shared" si="12"/>
        <v>0</v>
      </c>
      <c r="Y16" s="25" t="s">
        <v>9</v>
      </c>
      <c r="Z16" s="23">
        <v>0.7598226127320953</v>
      </c>
      <c r="AA16" s="45">
        <v>0.19</v>
      </c>
      <c r="AB16" s="24">
        <f>$AA$16*AB39*$B$45</f>
        <v>0</v>
      </c>
      <c r="AC16" s="24">
        <f>$AA$16*AC39*$B$45</f>
        <v>0</v>
      </c>
      <c r="AD16" s="24">
        <f>$AA$16*AD39*$B$45</f>
        <v>0</v>
      </c>
      <c r="AE16" s="24">
        <f>$AA$16*AE39*$B$45</f>
        <v>0</v>
      </c>
      <c r="AF16" s="24">
        <f>$AA$16*AF39*$B$45</f>
        <v>0</v>
      </c>
      <c r="AG16" s="9" t="s">
        <v>70</v>
      </c>
      <c r="AH16" s="23">
        <v>0.7598226127320953</v>
      </c>
      <c r="AI16" s="12">
        <v>0.21</v>
      </c>
      <c r="AJ16" s="24">
        <f>$AI$16*$B$45*AJ39</f>
        <v>1804.824</v>
      </c>
      <c r="AK16" s="24">
        <f>$AI$16*$B$45*AK39</f>
        <v>1294.2720000000002</v>
      </c>
      <c r="AL16" s="24" t="e">
        <f>#REF!*AL39*$B$45</f>
        <v>#REF!</v>
      </c>
      <c r="AM16" s="24" t="e">
        <f>#REF!*AM39*$B$45</f>
        <v>#REF!</v>
      </c>
      <c r="AN16" s="24" t="e">
        <f>#REF!*AN39*$B$45</f>
        <v>#REF!</v>
      </c>
      <c r="AO16" s="24" t="e">
        <f>#REF!*AO39*$B$45</f>
        <v>#REF!</v>
      </c>
      <c r="AP16" s="25" t="s">
        <v>9</v>
      </c>
      <c r="AQ16" s="23">
        <v>0.7598226127320953</v>
      </c>
      <c r="AR16" s="12">
        <v>0.19</v>
      </c>
      <c r="AS16" s="24">
        <f>$AR$16*$B$45*AS39</f>
        <v>0</v>
      </c>
      <c r="AT16" s="9" t="s">
        <v>70</v>
      </c>
      <c r="AU16" s="23">
        <v>0.7598226127320953</v>
      </c>
      <c r="AV16" s="45">
        <v>0.19</v>
      </c>
      <c r="AW16" s="24">
        <f aca="true" t="shared" si="13" ref="AW16:BD16">$AV$16*$B$45*AW39</f>
        <v>1176.0240000000001</v>
      </c>
      <c r="AX16" s="24">
        <f t="shared" si="13"/>
        <v>837.2160000000001</v>
      </c>
      <c r="AY16" s="24">
        <f t="shared" si="13"/>
        <v>1347.0240000000001</v>
      </c>
      <c r="AZ16" s="24">
        <f t="shared" si="13"/>
        <v>1651.632</v>
      </c>
      <c r="BA16" s="24">
        <f t="shared" si="13"/>
        <v>1098.96</v>
      </c>
      <c r="BB16" s="24">
        <f t="shared" si="13"/>
        <v>968.316</v>
      </c>
      <c r="BC16" s="24">
        <f t="shared" si="13"/>
        <v>1996.824</v>
      </c>
      <c r="BD16" s="24">
        <f t="shared" si="13"/>
        <v>1355.688</v>
      </c>
      <c r="BE16" s="9" t="s">
        <v>70</v>
      </c>
      <c r="BF16" s="45">
        <v>0.19</v>
      </c>
      <c r="BG16" s="24">
        <f>$AV$16*$B$45*BG39</f>
        <v>1405.164</v>
      </c>
      <c r="BH16" s="24">
        <f>$AV$16*$B$45*BH39</f>
        <v>1677.3960000000002</v>
      </c>
      <c r="BI16" s="9" t="s">
        <v>70</v>
      </c>
      <c r="BJ16" s="12">
        <v>0.21</v>
      </c>
      <c r="BK16" s="24">
        <f>$AI$16*$B$45*BK39</f>
        <v>353.05199999999996</v>
      </c>
      <c r="BL16" s="24">
        <f>$AI$16*$B$45*BL39</f>
        <v>598.248</v>
      </c>
      <c r="BM16" s="9" t="s">
        <v>70</v>
      </c>
      <c r="BN16" s="23">
        <v>0.7598226127320953</v>
      </c>
      <c r="BO16" s="12">
        <v>0</v>
      </c>
      <c r="BP16" s="24">
        <f>$BO$16*$B$45*BP39</f>
        <v>0</v>
      </c>
      <c r="BQ16" s="24">
        <f>$BO$16*$B$45*BQ39</f>
        <v>0</v>
      </c>
      <c r="BR16" s="9" t="s">
        <v>70</v>
      </c>
      <c r="BS16" s="23">
        <v>0.7598226127320953</v>
      </c>
      <c r="BT16" s="45">
        <v>0.21</v>
      </c>
      <c r="BU16" s="24">
        <f>$BT$16*$B$45*BU39</f>
        <v>1319.472</v>
      </c>
      <c r="BV16" s="24">
        <f>$BT$16*$B$45*BV39</f>
        <v>995.652</v>
      </c>
      <c r="BW16" s="9" t="s">
        <v>70</v>
      </c>
      <c r="BX16" s="45">
        <v>0.21</v>
      </c>
      <c r="BY16" s="24">
        <f>$BX$16*$B$45*BY39</f>
        <v>763.5600000000001</v>
      </c>
      <c r="BZ16" s="9" t="s">
        <v>70</v>
      </c>
      <c r="CA16" s="12">
        <v>0</v>
      </c>
      <c r="CB16" s="24">
        <f>$CA$16*$B$45*CB39</f>
        <v>0</v>
      </c>
      <c r="CL16" s="1"/>
      <c r="CM16" s="1"/>
      <c r="CN16" s="1"/>
      <c r="CO16" s="1"/>
    </row>
    <row r="17" spans="1:93" ht="12.75">
      <c r="A17" s="59" t="s">
        <v>16</v>
      </c>
      <c r="B17" s="59"/>
      <c r="C17" s="59"/>
      <c r="D17" s="59"/>
      <c r="E17" s="59"/>
      <c r="F17" s="59"/>
      <c r="G17" s="9" t="s">
        <v>70</v>
      </c>
      <c r="H17" s="12">
        <v>6.63867871352785</v>
      </c>
      <c r="I17" s="12">
        <v>0.56</v>
      </c>
      <c r="J17" s="24">
        <f>$I$17*J39*$B$45</f>
        <v>2297.568</v>
      </c>
      <c r="K17" s="24">
        <f aca="true" t="shared" si="14" ref="K17:X17">$I$17*K39*$B$45</f>
        <v>2282.1120000000005</v>
      </c>
      <c r="L17" s="24">
        <f>$I$17*L39*$B$45</f>
        <v>2353.344</v>
      </c>
      <c r="M17" s="24">
        <f t="shared" si="14"/>
        <v>2819.7120000000004</v>
      </c>
      <c r="N17" s="24">
        <f t="shared" si="14"/>
        <v>0</v>
      </c>
      <c r="O17" s="24">
        <f t="shared" si="14"/>
        <v>0</v>
      </c>
      <c r="P17" s="24">
        <f t="shared" si="14"/>
        <v>0</v>
      </c>
      <c r="Q17" s="24">
        <f t="shared" si="14"/>
        <v>0</v>
      </c>
      <c r="R17" s="24">
        <f t="shared" si="14"/>
        <v>0</v>
      </c>
      <c r="S17" s="24">
        <f t="shared" si="14"/>
        <v>0</v>
      </c>
      <c r="T17" s="24">
        <f t="shared" si="14"/>
        <v>0</v>
      </c>
      <c r="U17" s="24">
        <f t="shared" si="14"/>
        <v>0</v>
      </c>
      <c r="V17" s="24">
        <f t="shared" si="14"/>
        <v>0</v>
      </c>
      <c r="W17" s="24">
        <f t="shared" si="14"/>
        <v>0</v>
      </c>
      <c r="X17" s="24">
        <f t="shared" si="14"/>
        <v>0</v>
      </c>
      <c r="Y17" s="25" t="s">
        <v>9</v>
      </c>
      <c r="Z17" s="23">
        <v>6.63867871352785</v>
      </c>
      <c r="AA17" s="45">
        <v>0.56</v>
      </c>
      <c r="AB17" s="24">
        <f>$AA$17*AB39*$B$45</f>
        <v>0</v>
      </c>
      <c r="AC17" s="24">
        <f>$AA$17*AC39*$B$45</f>
        <v>0</v>
      </c>
      <c r="AD17" s="24">
        <f>$AA$17*AD39*$B$45</f>
        <v>0</v>
      </c>
      <c r="AE17" s="24">
        <f>$AA$17*AE39*$B$45</f>
        <v>0</v>
      </c>
      <c r="AF17" s="24">
        <f>$AA$17*AF39*$B$45</f>
        <v>0</v>
      </c>
      <c r="AG17" s="9" t="s">
        <v>70</v>
      </c>
      <c r="AH17" s="23">
        <v>6.63867871352785</v>
      </c>
      <c r="AI17" s="12">
        <v>0.56</v>
      </c>
      <c r="AJ17" s="24">
        <f>$AI$17*$B$45*AJ39</f>
        <v>4812.8640000000005</v>
      </c>
      <c r="AK17" s="24">
        <f>$AI$17*$B$45*AK39</f>
        <v>3451.3920000000003</v>
      </c>
      <c r="AL17" s="24" t="e">
        <f>#REF!*AL39*$B$45</f>
        <v>#REF!</v>
      </c>
      <c r="AM17" s="24" t="e">
        <f>#REF!*AM39*$B$45</f>
        <v>#REF!</v>
      </c>
      <c r="AN17" s="24" t="e">
        <f>#REF!*AN39*$B$45</f>
        <v>#REF!</v>
      </c>
      <c r="AO17" s="24" t="e">
        <f>#REF!*AO39*$B$45</f>
        <v>#REF!</v>
      </c>
      <c r="AP17" s="25" t="s">
        <v>9</v>
      </c>
      <c r="AQ17" s="23">
        <v>6.63867871352785</v>
      </c>
      <c r="AR17" s="12">
        <v>0.56</v>
      </c>
      <c r="AS17" s="24">
        <f>$AR$17*$B$45*AS39</f>
        <v>0</v>
      </c>
      <c r="AT17" s="9" t="s">
        <v>70</v>
      </c>
      <c r="AU17" s="23">
        <v>6.63867871352785</v>
      </c>
      <c r="AV17" s="45">
        <v>0.56</v>
      </c>
      <c r="AW17" s="24">
        <f aca="true" t="shared" si="15" ref="AW17:BD17">$AV$17*$B$45*AW39</f>
        <v>3466.176</v>
      </c>
      <c r="AX17" s="24">
        <f t="shared" si="15"/>
        <v>2467.5840000000003</v>
      </c>
      <c r="AY17" s="24">
        <f t="shared" si="15"/>
        <v>3970.176</v>
      </c>
      <c r="AZ17" s="24">
        <f t="shared" si="15"/>
        <v>4867.968000000001</v>
      </c>
      <c r="BA17" s="24">
        <f t="shared" si="15"/>
        <v>3239.0400000000004</v>
      </c>
      <c r="BB17" s="24">
        <f t="shared" si="15"/>
        <v>2853.9840000000004</v>
      </c>
      <c r="BC17" s="24">
        <f t="shared" si="15"/>
        <v>5885.376</v>
      </c>
      <c r="BD17" s="24">
        <f t="shared" si="15"/>
        <v>3995.7120000000004</v>
      </c>
      <c r="BE17" s="9" t="s">
        <v>70</v>
      </c>
      <c r="BF17" s="45">
        <v>0.56</v>
      </c>
      <c r="BG17" s="24">
        <f>$AV$17*$B$45*BG39</f>
        <v>4141.536</v>
      </c>
      <c r="BH17" s="24">
        <f>$AV$17*$B$45*BH39</f>
        <v>4943.904</v>
      </c>
      <c r="BI17" s="9" t="s">
        <v>70</v>
      </c>
      <c r="BJ17" s="12">
        <v>0.56</v>
      </c>
      <c r="BK17" s="24">
        <f>$AI$17*$B$45*BK39</f>
        <v>941.4720000000001</v>
      </c>
      <c r="BL17" s="24">
        <f>$AI$17*$B$45*BL39</f>
        <v>1595.3280000000002</v>
      </c>
      <c r="BM17" s="9" t="s">
        <v>70</v>
      </c>
      <c r="BN17" s="23">
        <v>6.63867871352785</v>
      </c>
      <c r="BO17" s="12">
        <v>0.32</v>
      </c>
      <c r="BP17" s="24">
        <f>$BO$17*$B$45*BP39</f>
        <v>804.48</v>
      </c>
      <c r="BQ17" s="24">
        <f>$BO$17*$B$45*BQ39</f>
        <v>1355.904</v>
      </c>
      <c r="BR17" s="9" t="s">
        <v>70</v>
      </c>
      <c r="BS17" s="23">
        <v>6.63867871352785</v>
      </c>
      <c r="BT17" s="45">
        <v>0.29</v>
      </c>
      <c r="BU17" s="24">
        <f>$BT$17*$B$45*BU39</f>
        <v>1822.128</v>
      </c>
      <c r="BV17" s="24">
        <f>$BT$17*$B$45*BV39</f>
        <v>1374.9479999999999</v>
      </c>
      <c r="BW17" s="9" t="s">
        <v>70</v>
      </c>
      <c r="BX17" s="45">
        <v>0.29</v>
      </c>
      <c r="BY17" s="24">
        <f>$BX$17*$B$45*BY39</f>
        <v>1054.4399999999998</v>
      </c>
      <c r="BZ17" s="9" t="s">
        <v>70</v>
      </c>
      <c r="CA17" s="12">
        <v>0.32</v>
      </c>
      <c r="CB17" s="24">
        <f>$CA$17*$B$45*CB39</f>
        <v>3269.7599999999998</v>
      </c>
      <c r="CL17" s="1"/>
      <c r="CM17" s="1"/>
      <c r="CN17" s="1"/>
      <c r="CO17" s="1"/>
    </row>
    <row r="18" spans="1:93" ht="12.75">
      <c r="A18" s="59" t="s">
        <v>17</v>
      </c>
      <c r="B18" s="59"/>
      <c r="C18" s="59"/>
      <c r="D18" s="59"/>
      <c r="E18" s="59"/>
      <c r="F18" s="59"/>
      <c r="G18" s="9" t="s">
        <v>70</v>
      </c>
      <c r="H18" s="12">
        <v>23.528449933686996</v>
      </c>
      <c r="I18" s="12">
        <v>0.37</v>
      </c>
      <c r="J18" s="24">
        <f>$I$18*J39*$B$45</f>
        <v>1518.0359999999998</v>
      </c>
      <c r="K18" s="24">
        <f aca="true" t="shared" si="16" ref="K18:X18">$I$18*K39*$B$45</f>
        <v>1507.824</v>
      </c>
      <c r="L18" s="24">
        <f>$I$18*L39*$B$45</f>
        <v>1554.888</v>
      </c>
      <c r="M18" s="24">
        <f t="shared" si="16"/>
        <v>1863.0240000000001</v>
      </c>
      <c r="N18" s="24">
        <f t="shared" si="16"/>
        <v>0</v>
      </c>
      <c r="O18" s="24">
        <f t="shared" si="16"/>
        <v>0</v>
      </c>
      <c r="P18" s="24">
        <f t="shared" si="16"/>
        <v>0</v>
      </c>
      <c r="Q18" s="24">
        <f t="shared" si="16"/>
        <v>0</v>
      </c>
      <c r="R18" s="24">
        <f t="shared" si="16"/>
        <v>0</v>
      </c>
      <c r="S18" s="24">
        <f t="shared" si="16"/>
        <v>0</v>
      </c>
      <c r="T18" s="24">
        <f t="shared" si="16"/>
        <v>0</v>
      </c>
      <c r="U18" s="24">
        <f t="shared" si="16"/>
        <v>0</v>
      </c>
      <c r="V18" s="24">
        <f t="shared" si="16"/>
        <v>0</v>
      </c>
      <c r="W18" s="24">
        <f t="shared" si="16"/>
        <v>0</v>
      </c>
      <c r="X18" s="24">
        <f t="shared" si="16"/>
        <v>0</v>
      </c>
      <c r="Y18" s="25" t="s">
        <v>9</v>
      </c>
      <c r="Z18" s="23">
        <v>23.528449933686996</v>
      </c>
      <c r="AA18" s="45">
        <v>0.37</v>
      </c>
      <c r="AB18" s="24">
        <f>$AA$18*AB39*$B$45</f>
        <v>0</v>
      </c>
      <c r="AC18" s="24">
        <f>$AA$18*AC39*$B$45</f>
        <v>0</v>
      </c>
      <c r="AD18" s="24">
        <f>$AA$18*AD39*$B$45</f>
        <v>0</v>
      </c>
      <c r="AE18" s="24">
        <f>$AA$18*AE39*$B$45</f>
        <v>0</v>
      </c>
      <c r="AF18" s="24">
        <f>$AA$18*AF39*$B$45</f>
        <v>0</v>
      </c>
      <c r="AG18" s="9" t="s">
        <v>70</v>
      </c>
      <c r="AH18" s="23">
        <v>23.528449933686996</v>
      </c>
      <c r="AI18" s="12">
        <v>0.56</v>
      </c>
      <c r="AJ18" s="24">
        <f>$AI$18*$B$45*AJ39</f>
        <v>4812.8640000000005</v>
      </c>
      <c r="AK18" s="24">
        <f>$AI$18*$B$45*AK39</f>
        <v>3451.3920000000003</v>
      </c>
      <c r="AL18" s="24" t="e">
        <f>#REF!*AL39*$B$45</f>
        <v>#REF!</v>
      </c>
      <c r="AM18" s="24" t="e">
        <f>#REF!*AM39*$B$45</f>
        <v>#REF!</v>
      </c>
      <c r="AN18" s="24" t="e">
        <f>#REF!*AN39*$B$45</f>
        <v>#REF!</v>
      </c>
      <c r="AO18" s="24" t="e">
        <f>#REF!*AO39*$B$45</f>
        <v>#REF!</v>
      </c>
      <c r="AP18" s="25" t="s">
        <v>9</v>
      </c>
      <c r="AQ18" s="23">
        <v>23.528449933686996</v>
      </c>
      <c r="AR18" s="12">
        <v>0.37</v>
      </c>
      <c r="AS18" s="24">
        <f>$AR$18*$B$45*AS39</f>
        <v>0</v>
      </c>
      <c r="AT18" s="9" t="s">
        <v>70</v>
      </c>
      <c r="AU18" s="23">
        <v>23.528449933686996</v>
      </c>
      <c r="AV18" s="45">
        <v>0.37</v>
      </c>
      <c r="AW18" s="24">
        <f aca="true" t="shared" si="17" ref="AW18:BD18">$AV$18*$B$45*AW39</f>
        <v>2290.1519999999996</v>
      </c>
      <c r="AX18" s="24">
        <f t="shared" si="17"/>
        <v>1630.3679999999997</v>
      </c>
      <c r="AY18" s="24">
        <f t="shared" si="17"/>
        <v>2623.1519999999996</v>
      </c>
      <c r="AZ18" s="24">
        <f t="shared" si="17"/>
        <v>3216.3359999999993</v>
      </c>
      <c r="BA18" s="24">
        <f t="shared" si="17"/>
        <v>2140.08</v>
      </c>
      <c r="BB18" s="24">
        <f t="shared" si="17"/>
        <v>1885.6679999999997</v>
      </c>
      <c r="BC18" s="24">
        <f t="shared" si="17"/>
        <v>3888.551999999999</v>
      </c>
      <c r="BD18" s="24">
        <f t="shared" si="17"/>
        <v>2640.024</v>
      </c>
      <c r="BE18" s="9" t="s">
        <v>70</v>
      </c>
      <c r="BF18" s="45">
        <v>0.37</v>
      </c>
      <c r="BG18" s="24">
        <f>$AV$18*$B$45*BG39</f>
        <v>2736.3719999999994</v>
      </c>
      <c r="BH18" s="24">
        <f>$AV$18*$B$45*BH39</f>
        <v>3266.508</v>
      </c>
      <c r="BI18" s="9" t="s">
        <v>70</v>
      </c>
      <c r="BJ18" s="12">
        <v>0.56</v>
      </c>
      <c r="BK18" s="24">
        <f>$AI$18*$B$45*BK39</f>
        <v>941.4720000000001</v>
      </c>
      <c r="BL18" s="24">
        <f>$AI$18*$B$45*BL39</f>
        <v>1595.3280000000002</v>
      </c>
      <c r="BM18" s="9" t="s">
        <v>70</v>
      </c>
      <c r="BN18" s="23">
        <v>23.528449933686996</v>
      </c>
      <c r="BO18" s="12">
        <v>0.45</v>
      </c>
      <c r="BP18" s="24">
        <f>$BO$18*$B$45*BP39</f>
        <v>1131.3000000000002</v>
      </c>
      <c r="BQ18" s="24">
        <f>$BO$18*$B$45*BQ39</f>
        <v>1906.7400000000002</v>
      </c>
      <c r="BR18" s="9" t="s">
        <v>70</v>
      </c>
      <c r="BS18" s="23">
        <v>23.528449933686996</v>
      </c>
      <c r="BT18" s="45">
        <v>0.41</v>
      </c>
      <c r="BU18" s="24">
        <f>$BT$18*$B$45*BU39</f>
        <v>2576.112</v>
      </c>
      <c r="BV18" s="24">
        <f>$BT$18*$B$45*BV39</f>
        <v>1943.892</v>
      </c>
      <c r="BW18" s="9" t="s">
        <v>70</v>
      </c>
      <c r="BX18" s="45">
        <v>0.41</v>
      </c>
      <c r="BY18" s="24">
        <f>$BX$18*$B$45*BY39</f>
        <v>1490.76</v>
      </c>
      <c r="BZ18" s="9" t="s">
        <v>70</v>
      </c>
      <c r="CA18" s="12">
        <v>0.45</v>
      </c>
      <c r="CB18" s="24">
        <f>$CA$18*$B$45*CB39</f>
        <v>4598.1</v>
      </c>
      <c r="CL18" s="1"/>
      <c r="CM18" s="1"/>
      <c r="CN18" s="1"/>
      <c r="CO18" s="1"/>
    </row>
    <row r="19" spans="1:93" ht="12.75">
      <c r="A19" s="59" t="s">
        <v>18</v>
      </c>
      <c r="B19" s="59"/>
      <c r="C19" s="59"/>
      <c r="D19" s="59"/>
      <c r="E19" s="59"/>
      <c r="F19" s="59"/>
      <c r="G19" s="9" t="s">
        <v>70</v>
      </c>
      <c r="H19" s="12">
        <v>0.40813328912466834</v>
      </c>
      <c r="I19" s="12">
        <v>0.28</v>
      </c>
      <c r="J19" s="24">
        <f>$I$19*J39*$B$45</f>
        <v>1148.784</v>
      </c>
      <c r="K19" s="24">
        <f aca="true" t="shared" si="18" ref="K19:X19">$I$19*K39*$B$45</f>
        <v>1141.0560000000003</v>
      </c>
      <c r="L19" s="24">
        <f>$I$19*L39*$B$45</f>
        <v>1176.672</v>
      </c>
      <c r="M19" s="24">
        <f t="shared" si="18"/>
        <v>1409.8560000000002</v>
      </c>
      <c r="N19" s="24">
        <f t="shared" si="18"/>
        <v>0</v>
      </c>
      <c r="O19" s="24">
        <f t="shared" si="18"/>
        <v>0</v>
      </c>
      <c r="P19" s="24">
        <f t="shared" si="18"/>
        <v>0</v>
      </c>
      <c r="Q19" s="24">
        <f t="shared" si="18"/>
        <v>0</v>
      </c>
      <c r="R19" s="24">
        <f t="shared" si="18"/>
        <v>0</v>
      </c>
      <c r="S19" s="24">
        <f t="shared" si="18"/>
        <v>0</v>
      </c>
      <c r="T19" s="24">
        <f t="shared" si="18"/>
        <v>0</v>
      </c>
      <c r="U19" s="24">
        <f t="shared" si="18"/>
        <v>0</v>
      </c>
      <c r="V19" s="24">
        <f t="shared" si="18"/>
        <v>0</v>
      </c>
      <c r="W19" s="24">
        <f t="shared" si="18"/>
        <v>0</v>
      </c>
      <c r="X19" s="24">
        <f t="shared" si="18"/>
        <v>0</v>
      </c>
      <c r="Y19" s="25" t="s">
        <v>9</v>
      </c>
      <c r="Z19" s="23">
        <v>0.40813328912466834</v>
      </c>
      <c r="AA19" s="45">
        <v>0.28</v>
      </c>
      <c r="AB19" s="24">
        <f>$AA$19*AB39*$B$45</f>
        <v>0</v>
      </c>
      <c r="AC19" s="24">
        <f>$AA$19*AC39*$B$45</f>
        <v>0</v>
      </c>
      <c r="AD19" s="24">
        <f>$AA$19*AD39*$B$45</f>
        <v>0</v>
      </c>
      <c r="AE19" s="24">
        <f>$AA$19*AE39*$B$45</f>
        <v>0</v>
      </c>
      <c r="AF19" s="24">
        <f>$AA$19*AF39*$B$45</f>
        <v>0</v>
      </c>
      <c r="AG19" s="9" t="s">
        <v>70</v>
      </c>
      <c r="AH19" s="23">
        <v>0.40813328912466834</v>
      </c>
      <c r="AI19" s="12">
        <v>0.27</v>
      </c>
      <c r="AJ19" s="24">
        <f>$AI$19*$B$45*AJ39</f>
        <v>2320.4880000000003</v>
      </c>
      <c r="AK19" s="24">
        <f>$AI$19*$B$45*AK39</f>
        <v>1664.064</v>
      </c>
      <c r="AL19" s="24" t="e">
        <f>#REF!*AL39*$B$45</f>
        <v>#REF!</v>
      </c>
      <c r="AM19" s="24" t="e">
        <f>#REF!*AM39*$B$45</f>
        <v>#REF!</v>
      </c>
      <c r="AN19" s="24" t="e">
        <f>#REF!*AN39*$B$45</f>
        <v>#REF!</v>
      </c>
      <c r="AO19" s="24" t="e">
        <f>#REF!*AO39*$B$45</f>
        <v>#REF!</v>
      </c>
      <c r="AP19" s="25" t="s">
        <v>9</v>
      </c>
      <c r="AQ19" s="23">
        <v>0.40813328912466834</v>
      </c>
      <c r="AR19" s="12">
        <v>0.28</v>
      </c>
      <c r="AS19" s="24">
        <f>$AR$19*$B$45*AS39</f>
        <v>0</v>
      </c>
      <c r="AT19" s="9" t="s">
        <v>70</v>
      </c>
      <c r="AU19" s="23">
        <v>0.40813328912466834</v>
      </c>
      <c r="AV19" s="45">
        <v>0.28</v>
      </c>
      <c r="AW19" s="24">
        <f aca="true" t="shared" si="19" ref="AW19:BD19">$AV$19*$B$45*AW39</f>
        <v>1733.088</v>
      </c>
      <c r="AX19" s="24">
        <f t="shared" si="19"/>
        <v>1233.7920000000001</v>
      </c>
      <c r="AY19" s="24">
        <f t="shared" si="19"/>
        <v>1985.088</v>
      </c>
      <c r="AZ19" s="24">
        <f t="shared" si="19"/>
        <v>2433.9840000000004</v>
      </c>
      <c r="BA19" s="24">
        <f t="shared" si="19"/>
        <v>1619.5200000000002</v>
      </c>
      <c r="BB19" s="24">
        <f t="shared" si="19"/>
        <v>1426.9920000000002</v>
      </c>
      <c r="BC19" s="24">
        <f t="shared" si="19"/>
        <v>2942.688</v>
      </c>
      <c r="BD19" s="24">
        <f t="shared" si="19"/>
        <v>1997.8560000000002</v>
      </c>
      <c r="BE19" s="9" t="s">
        <v>70</v>
      </c>
      <c r="BF19" s="45">
        <v>0.28</v>
      </c>
      <c r="BG19" s="24">
        <f>$AV$19*$B$45*BG39</f>
        <v>2070.768</v>
      </c>
      <c r="BH19" s="24">
        <f>$AV$19*$B$45*BH39</f>
        <v>2471.952</v>
      </c>
      <c r="BI19" s="9" t="s">
        <v>70</v>
      </c>
      <c r="BJ19" s="12">
        <v>0.27</v>
      </c>
      <c r="BK19" s="24">
        <f>$AI$19*$B$45*BK39</f>
        <v>453.92400000000004</v>
      </c>
      <c r="BL19" s="24">
        <f>$AI$19*$B$45*BL39</f>
        <v>769.176</v>
      </c>
      <c r="BM19" s="9" t="s">
        <v>70</v>
      </c>
      <c r="BN19" s="23">
        <v>0.40813328912466834</v>
      </c>
      <c r="BO19" s="12">
        <v>0.23</v>
      </c>
      <c r="BP19" s="24">
        <f>$BO$19*$B$45*BP39</f>
        <v>578.22</v>
      </c>
      <c r="BQ19" s="24">
        <f>$BO$19*$B$45*BQ39</f>
        <v>974.5560000000002</v>
      </c>
      <c r="BR19" s="9" t="s">
        <v>70</v>
      </c>
      <c r="BS19" s="23">
        <v>0.40813328912466834</v>
      </c>
      <c r="BT19" s="45">
        <v>0.31</v>
      </c>
      <c r="BU19" s="24">
        <f>$BT$19*$B$45*BU39</f>
        <v>1947.792</v>
      </c>
      <c r="BV19" s="24">
        <f>$BT$19*$B$45*BV39</f>
        <v>1469.772</v>
      </c>
      <c r="BW19" s="9" t="s">
        <v>70</v>
      </c>
      <c r="BX19" s="45">
        <v>0.31</v>
      </c>
      <c r="BY19" s="24">
        <f>$BX$19*$B$45*BY39</f>
        <v>1127.1599999999999</v>
      </c>
      <c r="BZ19" s="9" t="s">
        <v>70</v>
      </c>
      <c r="CA19" s="12">
        <v>0.23</v>
      </c>
      <c r="CB19" s="24">
        <f>$CA$19*$B$45*CB39</f>
        <v>2350.1400000000003</v>
      </c>
      <c r="CL19" s="1"/>
      <c r="CM19" s="1"/>
      <c r="CN19" s="1"/>
      <c r="CO19" s="1"/>
    </row>
    <row r="20" spans="1:93" ht="43.5" customHeight="1">
      <c r="A20" s="59" t="s">
        <v>30</v>
      </c>
      <c r="B20" s="59"/>
      <c r="C20" s="59"/>
      <c r="D20" s="59"/>
      <c r="E20" s="59"/>
      <c r="F20" s="59"/>
      <c r="G20" s="13" t="s">
        <v>19</v>
      </c>
      <c r="H20" s="12">
        <v>12.083350464190978</v>
      </c>
      <c r="I20" s="12">
        <v>0.68</v>
      </c>
      <c r="J20" s="24">
        <f>$I$20*J39*$B$45</f>
        <v>2789.904</v>
      </c>
      <c r="K20" s="24">
        <f aca="true" t="shared" si="20" ref="K20:X20">$I$20*K39*$B$45</f>
        <v>2771.1360000000004</v>
      </c>
      <c r="L20" s="24">
        <f>$I$20*L39*$B$45</f>
        <v>2857.632</v>
      </c>
      <c r="M20" s="24">
        <f t="shared" si="20"/>
        <v>3423.9360000000006</v>
      </c>
      <c r="N20" s="24">
        <f t="shared" si="20"/>
        <v>0</v>
      </c>
      <c r="O20" s="24">
        <f t="shared" si="20"/>
        <v>0</v>
      </c>
      <c r="P20" s="24">
        <f t="shared" si="20"/>
        <v>0</v>
      </c>
      <c r="Q20" s="24">
        <f t="shared" si="20"/>
        <v>0</v>
      </c>
      <c r="R20" s="24">
        <f t="shared" si="20"/>
        <v>0</v>
      </c>
      <c r="S20" s="24">
        <f t="shared" si="20"/>
        <v>0</v>
      </c>
      <c r="T20" s="24">
        <f t="shared" si="20"/>
        <v>0</v>
      </c>
      <c r="U20" s="24">
        <f t="shared" si="20"/>
        <v>0</v>
      </c>
      <c r="V20" s="24">
        <f t="shared" si="20"/>
        <v>0</v>
      </c>
      <c r="W20" s="24">
        <f t="shared" si="20"/>
        <v>0</v>
      </c>
      <c r="X20" s="24">
        <f t="shared" si="20"/>
        <v>0</v>
      </c>
      <c r="Y20" s="27" t="s">
        <v>19</v>
      </c>
      <c r="Z20" s="23">
        <v>12.083350464190978</v>
      </c>
      <c r="AA20" s="45">
        <v>0.68</v>
      </c>
      <c r="AB20" s="24">
        <f>$AA$20*AB39*$B$45</f>
        <v>0</v>
      </c>
      <c r="AC20" s="24">
        <f>$AA$20*AC39*$B$45</f>
        <v>0</v>
      </c>
      <c r="AD20" s="24">
        <f>$AA$20*AD39*$B$45</f>
        <v>0</v>
      </c>
      <c r="AE20" s="24">
        <f>$AA$20*AE39*$B$45</f>
        <v>0</v>
      </c>
      <c r="AF20" s="24">
        <f>$AA$20*AF39*$B$45</f>
        <v>0</v>
      </c>
      <c r="AG20" s="13" t="s">
        <v>19</v>
      </c>
      <c r="AH20" s="23">
        <v>12.083350464190978</v>
      </c>
      <c r="AI20" s="12">
        <v>0.66</v>
      </c>
      <c r="AJ20" s="24">
        <f>$AI$20*$B$45*AJ39</f>
        <v>5672.304</v>
      </c>
      <c r="AK20" s="24">
        <f>$AI$20*$B$45*AK39</f>
        <v>4067.712</v>
      </c>
      <c r="AL20" s="24" t="e">
        <f>#REF!*AL39*$B$45</f>
        <v>#REF!</v>
      </c>
      <c r="AM20" s="24" t="e">
        <f>#REF!*AM39*$B$45</f>
        <v>#REF!</v>
      </c>
      <c r="AN20" s="24" t="e">
        <f>#REF!*AN39*$B$45</f>
        <v>#REF!</v>
      </c>
      <c r="AO20" s="24" t="e">
        <f>#REF!*AO39*$B$45</f>
        <v>#REF!</v>
      </c>
      <c r="AP20" s="27" t="s">
        <v>19</v>
      </c>
      <c r="AQ20" s="23">
        <v>12.083350464190978</v>
      </c>
      <c r="AR20" s="12">
        <v>0.68</v>
      </c>
      <c r="AS20" s="24">
        <f>$AR$20*$B$45*AS39</f>
        <v>0</v>
      </c>
      <c r="AT20" s="13" t="s">
        <v>19</v>
      </c>
      <c r="AU20" s="23">
        <v>12.083350464190978</v>
      </c>
      <c r="AV20" s="45">
        <v>0.68</v>
      </c>
      <c r="AW20" s="24">
        <f aca="true" t="shared" si="21" ref="AW20:BD20">$AV$20*$B$45*AW39</f>
        <v>4208.928</v>
      </c>
      <c r="AX20" s="24">
        <f t="shared" si="21"/>
        <v>2996.352</v>
      </c>
      <c r="AY20" s="24">
        <f t="shared" si="21"/>
        <v>4820.928</v>
      </c>
      <c r="AZ20" s="24">
        <f t="shared" si="21"/>
        <v>5911.104</v>
      </c>
      <c r="BA20" s="24">
        <f t="shared" si="21"/>
        <v>3933.12</v>
      </c>
      <c r="BB20" s="24">
        <f t="shared" si="21"/>
        <v>3465.552</v>
      </c>
      <c r="BC20" s="24">
        <f t="shared" si="21"/>
        <v>7146.527999999999</v>
      </c>
      <c r="BD20" s="24">
        <f t="shared" si="21"/>
        <v>4851.936000000001</v>
      </c>
      <c r="BE20" s="13" t="s">
        <v>19</v>
      </c>
      <c r="BF20" s="45">
        <v>0.68</v>
      </c>
      <c r="BG20" s="24">
        <f>$AV$20*$B$45*BG39</f>
        <v>5029.008</v>
      </c>
      <c r="BH20" s="24">
        <f>$AV$20*$B$45*BH39</f>
        <v>6003.312000000001</v>
      </c>
      <c r="BI20" s="13" t="s">
        <v>19</v>
      </c>
      <c r="BJ20" s="12">
        <v>0.66</v>
      </c>
      <c r="BK20" s="24">
        <f>$AI$20*$B$45*BK39</f>
        <v>1109.5919999999999</v>
      </c>
      <c r="BL20" s="24">
        <f>$AI$20*$B$45*BL39</f>
        <v>1880.208</v>
      </c>
      <c r="BM20" s="13" t="s">
        <v>19</v>
      </c>
      <c r="BN20" s="23">
        <v>12.083350464190978</v>
      </c>
      <c r="BO20" s="12">
        <v>0.28</v>
      </c>
      <c r="BP20" s="24">
        <f>$BO$20*$B$45*BP39</f>
        <v>703.9200000000001</v>
      </c>
      <c r="BQ20" s="24">
        <f>$BO$20*$B$45*BQ39</f>
        <v>1186.4160000000002</v>
      </c>
      <c r="BR20" s="13" t="s">
        <v>19</v>
      </c>
      <c r="BS20" s="23">
        <v>12.083350464190978</v>
      </c>
      <c r="BT20" s="45">
        <v>0.53</v>
      </c>
      <c r="BU20" s="24">
        <f>$BT$20*$B$45*BU39</f>
        <v>3330.0960000000005</v>
      </c>
      <c r="BV20" s="24">
        <f>$BT$20*$B$45*BV39</f>
        <v>2512.8360000000002</v>
      </c>
      <c r="BW20" s="13" t="s">
        <v>19</v>
      </c>
      <c r="BX20" s="45">
        <v>0.53</v>
      </c>
      <c r="BY20" s="24">
        <f>$BX$20*$B$45*BY39</f>
        <v>1927.0800000000002</v>
      </c>
      <c r="BZ20" s="13" t="s">
        <v>19</v>
      </c>
      <c r="CA20" s="12">
        <v>0.28</v>
      </c>
      <c r="CB20" s="24">
        <f>$CA$20*$B$45*CB39</f>
        <v>2861.0400000000004</v>
      </c>
      <c r="CL20" s="1"/>
      <c r="CM20" s="1"/>
      <c r="CN20" s="1"/>
      <c r="CO20" s="1"/>
    </row>
    <row r="21" spans="1:93" ht="12.75">
      <c r="A21" s="59" t="s">
        <v>31</v>
      </c>
      <c r="B21" s="59"/>
      <c r="C21" s="59"/>
      <c r="D21" s="59"/>
      <c r="E21" s="59"/>
      <c r="F21" s="59"/>
      <c r="G21" s="9" t="s">
        <v>71</v>
      </c>
      <c r="H21" s="12">
        <v>7.994505494505494</v>
      </c>
      <c r="I21" s="12">
        <v>0.23</v>
      </c>
      <c r="J21" s="24">
        <f>$I$21*J39*$B$45</f>
        <v>943.644</v>
      </c>
      <c r="K21" s="24">
        <f aca="true" t="shared" si="22" ref="K21:X21">$I$21*K39*$B$45</f>
        <v>937.296</v>
      </c>
      <c r="L21" s="24">
        <f>$I$21*L39*$B$45</f>
        <v>966.5520000000001</v>
      </c>
      <c r="M21" s="24">
        <f t="shared" si="22"/>
        <v>1158.096</v>
      </c>
      <c r="N21" s="24">
        <f t="shared" si="22"/>
        <v>0</v>
      </c>
      <c r="O21" s="24">
        <f t="shared" si="22"/>
        <v>0</v>
      </c>
      <c r="P21" s="24">
        <f t="shared" si="22"/>
        <v>0</v>
      </c>
      <c r="Q21" s="24">
        <f t="shared" si="22"/>
        <v>0</v>
      </c>
      <c r="R21" s="24">
        <f t="shared" si="22"/>
        <v>0</v>
      </c>
      <c r="S21" s="24">
        <f t="shared" si="22"/>
        <v>0</v>
      </c>
      <c r="T21" s="24">
        <f t="shared" si="22"/>
        <v>0</v>
      </c>
      <c r="U21" s="24">
        <f t="shared" si="22"/>
        <v>0</v>
      </c>
      <c r="V21" s="24">
        <f t="shared" si="22"/>
        <v>0</v>
      </c>
      <c r="W21" s="24">
        <f t="shared" si="22"/>
        <v>0</v>
      </c>
      <c r="X21" s="24">
        <f t="shared" si="22"/>
        <v>0</v>
      </c>
      <c r="Y21" s="25" t="s">
        <v>9</v>
      </c>
      <c r="Z21" s="23">
        <v>7.994505494505494</v>
      </c>
      <c r="AA21" s="45">
        <v>0.23</v>
      </c>
      <c r="AB21" s="24">
        <f>$AA$21*AB39*$B$45</f>
        <v>0</v>
      </c>
      <c r="AC21" s="24">
        <f>$AA$21*AC39*$B$45</f>
        <v>0</v>
      </c>
      <c r="AD21" s="24">
        <f>$AA$21*AD39*$B$45</f>
        <v>0</v>
      </c>
      <c r="AE21" s="24">
        <f>$AA$21*AE39*$B$45</f>
        <v>0</v>
      </c>
      <c r="AF21" s="24">
        <f>$AA$21*AF39*$B$45</f>
        <v>0</v>
      </c>
      <c r="AG21" s="9" t="s">
        <v>71</v>
      </c>
      <c r="AH21" s="23">
        <v>7.994505494505494</v>
      </c>
      <c r="AI21" s="12">
        <v>0.23</v>
      </c>
      <c r="AJ21" s="24">
        <f>$AI$21*$B$45*AJ39</f>
        <v>1976.7120000000002</v>
      </c>
      <c r="AK21" s="24">
        <f>$AI$21*$B$45*AK39</f>
        <v>1417.5360000000003</v>
      </c>
      <c r="AL21" s="24" t="e">
        <f>#REF!*AL39*$B$45</f>
        <v>#REF!</v>
      </c>
      <c r="AM21" s="24" t="e">
        <f>#REF!*AM39*$B$45</f>
        <v>#REF!</v>
      </c>
      <c r="AN21" s="24" t="e">
        <f>#REF!*AN39*$B$45</f>
        <v>#REF!</v>
      </c>
      <c r="AO21" s="24" t="e">
        <f>#REF!*AO39*$B$45</f>
        <v>#REF!</v>
      </c>
      <c r="AP21" s="25" t="s">
        <v>9</v>
      </c>
      <c r="AQ21" s="23">
        <v>7.994505494505494</v>
      </c>
      <c r="AR21" s="12">
        <v>0.23</v>
      </c>
      <c r="AS21" s="24">
        <f>$AR$21*$B$45*AS39</f>
        <v>0</v>
      </c>
      <c r="AT21" s="9" t="s">
        <v>71</v>
      </c>
      <c r="AU21" s="23">
        <v>7.994505494505494</v>
      </c>
      <c r="AV21" s="45">
        <v>0.23</v>
      </c>
      <c r="AW21" s="24">
        <f aca="true" t="shared" si="23" ref="AW21:BD21">$AV$21*$B$45*AW39</f>
        <v>1423.608</v>
      </c>
      <c r="AX21" s="24">
        <f t="shared" si="23"/>
        <v>1013.4720000000001</v>
      </c>
      <c r="AY21" s="24">
        <f t="shared" si="23"/>
        <v>1630.608</v>
      </c>
      <c r="AZ21" s="24">
        <f t="shared" si="23"/>
        <v>1999.344</v>
      </c>
      <c r="BA21" s="24">
        <f t="shared" si="23"/>
        <v>1330.3200000000002</v>
      </c>
      <c r="BB21" s="24">
        <f t="shared" si="23"/>
        <v>1172.172</v>
      </c>
      <c r="BC21" s="24">
        <f t="shared" si="23"/>
        <v>2417.208</v>
      </c>
      <c r="BD21" s="24">
        <f t="shared" si="23"/>
        <v>1641.0960000000002</v>
      </c>
      <c r="BE21" s="9" t="s">
        <v>71</v>
      </c>
      <c r="BF21" s="45">
        <v>0.23</v>
      </c>
      <c r="BG21" s="24">
        <f>$AV$21*$B$45*BG39</f>
        <v>1700.988</v>
      </c>
      <c r="BH21" s="24">
        <f>$AV$21*$B$45*BH39</f>
        <v>2030.5320000000004</v>
      </c>
      <c r="BI21" s="9" t="s">
        <v>71</v>
      </c>
      <c r="BJ21" s="12">
        <v>0.23</v>
      </c>
      <c r="BK21" s="24">
        <f>$AI$21*$B$45*BK39</f>
        <v>386.67600000000004</v>
      </c>
      <c r="BL21" s="24">
        <f>$AI$21*$B$45*BL39</f>
        <v>655.224</v>
      </c>
      <c r="BM21" s="9" t="s">
        <v>71</v>
      </c>
      <c r="BN21" s="23">
        <v>7.994505494505494</v>
      </c>
      <c r="BO21" s="12">
        <v>0.23</v>
      </c>
      <c r="BP21" s="24">
        <f>$BO$21*$B$45*BP39</f>
        <v>578.22</v>
      </c>
      <c r="BQ21" s="24">
        <f>$BO$21*$B$45*BQ39</f>
        <v>974.5560000000002</v>
      </c>
      <c r="BR21" s="9" t="s">
        <v>71</v>
      </c>
      <c r="BS21" s="23">
        <v>7.994505494505494</v>
      </c>
      <c r="BT21" s="45">
        <v>0.25</v>
      </c>
      <c r="BU21" s="24">
        <f>$BT$21*$B$45*BU39</f>
        <v>1570.8000000000002</v>
      </c>
      <c r="BV21" s="24">
        <f>$BT$21*$B$45*BV39</f>
        <v>1185.3000000000002</v>
      </c>
      <c r="BW21" s="9" t="s">
        <v>71</v>
      </c>
      <c r="BX21" s="45">
        <v>0.25</v>
      </c>
      <c r="BY21" s="24">
        <f>$BX$21*$B$45*BY39</f>
        <v>909</v>
      </c>
      <c r="BZ21" s="9" t="s">
        <v>71</v>
      </c>
      <c r="CA21" s="12">
        <v>0.23</v>
      </c>
      <c r="CB21" s="24">
        <f>$CA$21*$B$45*CB39</f>
        <v>2350.1400000000003</v>
      </c>
      <c r="CL21" s="1"/>
      <c r="CM21" s="1"/>
      <c r="CN21" s="1"/>
      <c r="CO21" s="1"/>
    </row>
    <row r="22" spans="1:93" ht="12.75">
      <c r="A22" s="59" t="s">
        <v>32</v>
      </c>
      <c r="B22" s="59"/>
      <c r="C22" s="59"/>
      <c r="D22" s="59"/>
      <c r="E22" s="59"/>
      <c r="F22" s="59"/>
      <c r="G22" s="9" t="s">
        <v>70</v>
      </c>
      <c r="H22" s="12">
        <v>7.994505494505494</v>
      </c>
      <c r="I22" s="12">
        <v>2.74</v>
      </c>
      <c r="J22" s="24">
        <f>$I$22*J39*$B$45</f>
        <v>11241.672</v>
      </c>
      <c r="K22" s="24">
        <f aca="true" t="shared" si="24" ref="K22:X22">$I$22*K39*$B$45</f>
        <v>11166.048000000003</v>
      </c>
      <c r="L22" s="24">
        <f>$I$22*L39*$B$45</f>
        <v>11514.576000000001</v>
      </c>
      <c r="M22" s="24">
        <f t="shared" si="24"/>
        <v>13796.448000000002</v>
      </c>
      <c r="N22" s="24">
        <f t="shared" si="24"/>
        <v>0</v>
      </c>
      <c r="O22" s="24">
        <f t="shared" si="24"/>
        <v>0</v>
      </c>
      <c r="P22" s="24">
        <f t="shared" si="24"/>
        <v>0</v>
      </c>
      <c r="Q22" s="24">
        <f t="shared" si="24"/>
        <v>0</v>
      </c>
      <c r="R22" s="24">
        <f t="shared" si="24"/>
        <v>0</v>
      </c>
      <c r="S22" s="24">
        <f t="shared" si="24"/>
        <v>0</v>
      </c>
      <c r="T22" s="24">
        <f t="shared" si="24"/>
        <v>0</v>
      </c>
      <c r="U22" s="24">
        <f t="shared" si="24"/>
        <v>0</v>
      </c>
      <c r="V22" s="24">
        <f t="shared" si="24"/>
        <v>0</v>
      </c>
      <c r="W22" s="24">
        <f t="shared" si="24"/>
        <v>0</v>
      </c>
      <c r="X22" s="24">
        <f t="shared" si="24"/>
        <v>0</v>
      </c>
      <c r="Y22" s="25" t="s">
        <v>9</v>
      </c>
      <c r="Z22" s="23">
        <v>7.994505494505494</v>
      </c>
      <c r="AA22" s="45">
        <v>2.74</v>
      </c>
      <c r="AB22" s="24">
        <f>$AA$22*AB39*$B$45</f>
        <v>0</v>
      </c>
      <c r="AC22" s="24">
        <f>$AA$22*AC39*$B$45</f>
        <v>0</v>
      </c>
      <c r="AD22" s="24">
        <f>$AA$22*AD39*$B$45</f>
        <v>0</v>
      </c>
      <c r="AE22" s="24">
        <f>$AA$22*AE39*$B$45</f>
        <v>0</v>
      </c>
      <c r="AF22" s="24">
        <f>$AA$22*AF39*$B$45</f>
        <v>0</v>
      </c>
      <c r="AG22" s="9" t="s">
        <v>82</v>
      </c>
      <c r="AH22" s="23">
        <v>7.994505494505494</v>
      </c>
      <c r="AI22" s="12">
        <v>2.97</v>
      </c>
      <c r="AJ22" s="24">
        <f>$AI$22*$B$45*AJ39</f>
        <v>25525.368000000002</v>
      </c>
      <c r="AK22" s="24">
        <f>$AI$22*$B$45*AK39</f>
        <v>18304.704</v>
      </c>
      <c r="AL22" s="24" t="e">
        <f>#REF!*AL39*$B$45</f>
        <v>#REF!</v>
      </c>
      <c r="AM22" s="24" t="e">
        <f>#REF!*AM39*$B$45</f>
        <v>#REF!</v>
      </c>
      <c r="AN22" s="24" t="e">
        <f>#REF!*AN39*$B$45</f>
        <v>#REF!</v>
      </c>
      <c r="AO22" s="24" t="e">
        <f>#REF!*AO39*$B$45</f>
        <v>#REF!</v>
      </c>
      <c r="AP22" s="25" t="s">
        <v>9</v>
      </c>
      <c r="AQ22" s="23">
        <v>7.994505494505494</v>
      </c>
      <c r="AR22" s="12">
        <v>2.74</v>
      </c>
      <c r="AS22" s="24">
        <f>$AR$22*$B$45*AS39</f>
        <v>0</v>
      </c>
      <c r="AT22" s="9" t="s">
        <v>83</v>
      </c>
      <c r="AU22" s="23">
        <v>7.994505494505494</v>
      </c>
      <c r="AV22" s="45">
        <v>2.74</v>
      </c>
      <c r="AW22" s="24">
        <f aca="true" t="shared" si="25" ref="AW22:BD22">$AV$22*$B$45*AW39</f>
        <v>16959.504</v>
      </c>
      <c r="AX22" s="24">
        <f t="shared" si="25"/>
        <v>12073.536</v>
      </c>
      <c r="AY22" s="24">
        <f t="shared" si="25"/>
        <v>19425.504</v>
      </c>
      <c r="AZ22" s="24">
        <f t="shared" si="25"/>
        <v>23818.272</v>
      </c>
      <c r="BA22" s="24">
        <f t="shared" si="25"/>
        <v>15848.160000000002</v>
      </c>
      <c r="BB22" s="24">
        <f t="shared" si="25"/>
        <v>13964.136</v>
      </c>
      <c r="BC22" s="24">
        <f t="shared" si="25"/>
        <v>28796.304</v>
      </c>
      <c r="BD22" s="24">
        <f t="shared" si="25"/>
        <v>19550.448000000004</v>
      </c>
      <c r="BE22" s="9" t="s">
        <v>70</v>
      </c>
      <c r="BF22" s="45">
        <v>2.74</v>
      </c>
      <c r="BG22" s="24">
        <f>$AV$22*$B$45*BG39</f>
        <v>20263.944</v>
      </c>
      <c r="BH22" s="24">
        <f>$AV$22*$B$45*BH39</f>
        <v>24189.816000000003</v>
      </c>
      <c r="BI22" s="9" t="s">
        <v>82</v>
      </c>
      <c r="BJ22" s="12">
        <v>2.97</v>
      </c>
      <c r="BK22" s="24">
        <f>$AI$22*$B$45*BK39</f>
        <v>4993.164</v>
      </c>
      <c r="BL22" s="24">
        <f>$AI$22*$B$45*BL39</f>
        <v>8460.936</v>
      </c>
      <c r="BM22" s="9" t="s">
        <v>82</v>
      </c>
      <c r="BN22" s="23">
        <v>7.994505494505494</v>
      </c>
      <c r="BO22" s="12">
        <v>3.27</v>
      </c>
      <c r="BP22" s="24">
        <f>$BO$22*$B$45*BP39</f>
        <v>8220.78</v>
      </c>
      <c r="BQ22" s="24">
        <f>$BO$22*$B$45*BQ39</f>
        <v>13855.644000000002</v>
      </c>
      <c r="BR22" s="9" t="s">
        <v>83</v>
      </c>
      <c r="BS22" s="23">
        <v>7.994505494505494</v>
      </c>
      <c r="BT22" s="45">
        <v>3.01</v>
      </c>
      <c r="BU22" s="24">
        <f>$BT$22*$B$45*BU39</f>
        <v>18912.432</v>
      </c>
      <c r="BV22" s="24">
        <f>$BT$22*$B$45*BV39</f>
        <v>14271.012</v>
      </c>
      <c r="BW22" s="9" t="s">
        <v>83</v>
      </c>
      <c r="BX22" s="45">
        <v>3.01</v>
      </c>
      <c r="BY22" s="24">
        <f>$BX$22*$B$45*BY39</f>
        <v>10944.359999999999</v>
      </c>
      <c r="BZ22" s="9" t="s">
        <v>82</v>
      </c>
      <c r="CA22" s="12">
        <v>3.27</v>
      </c>
      <c r="CB22" s="24">
        <f>$CA$22*$B$45*CB39</f>
        <v>33412.86</v>
      </c>
      <c r="CL22" s="1"/>
      <c r="CM22" s="1"/>
      <c r="CN22" s="1"/>
      <c r="CO22" s="1"/>
    </row>
    <row r="23" spans="1:93" ht="12.75">
      <c r="A23" s="59" t="s">
        <v>33</v>
      </c>
      <c r="B23" s="59"/>
      <c r="C23" s="59"/>
      <c r="D23" s="59"/>
      <c r="E23" s="59"/>
      <c r="F23" s="59"/>
      <c r="G23" s="9" t="s">
        <v>9</v>
      </c>
      <c r="H23" s="12">
        <v>7.994505494505494</v>
      </c>
      <c r="I23" s="12">
        <v>0</v>
      </c>
      <c r="J23" s="24">
        <f>$I$23*J39*$B$45</f>
        <v>0</v>
      </c>
      <c r="K23" s="24">
        <f aca="true" t="shared" si="26" ref="K23:X23">$I$23*K39*$B$45</f>
        <v>0</v>
      </c>
      <c r="L23" s="24">
        <f>$I$23*L39*$B$45</f>
        <v>0</v>
      </c>
      <c r="M23" s="24">
        <f t="shared" si="26"/>
        <v>0</v>
      </c>
      <c r="N23" s="24">
        <f t="shared" si="26"/>
        <v>0</v>
      </c>
      <c r="O23" s="24">
        <f t="shared" si="26"/>
        <v>0</v>
      </c>
      <c r="P23" s="24">
        <f t="shared" si="26"/>
        <v>0</v>
      </c>
      <c r="Q23" s="24">
        <f t="shared" si="26"/>
        <v>0</v>
      </c>
      <c r="R23" s="24">
        <f t="shared" si="26"/>
        <v>0</v>
      </c>
      <c r="S23" s="24">
        <f t="shared" si="26"/>
        <v>0</v>
      </c>
      <c r="T23" s="24">
        <f t="shared" si="26"/>
        <v>0</v>
      </c>
      <c r="U23" s="24">
        <f t="shared" si="26"/>
        <v>0</v>
      </c>
      <c r="V23" s="24">
        <f t="shared" si="26"/>
        <v>0</v>
      </c>
      <c r="W23" s="24">
        <f t="shared" si="26"/>
        <v>0</v>
      </c>
      <c r="X23" s="24">
        <f t="shared" si="26"/>
        <v>0</v>
      </c>
      <c r="Y23" s="25" t="s">
        <v>9</v>
      </c>
      <c r="Z23" s="23">
        <v>7.994505494505494</v>
      </c>
      <c r="AA23" s="45">
        <v>0</v>
      </c>
      <c r="AB23" s="24">
        <f>$AA$23*AB39*$B$45</f>
        <v>0</v>
      </c>
      <c r="AC23" s="24">
        <f>$AA$23*AC39*$B$45</f>
        <v>0</v>
      </c>
      <c r="AD23" s="24">
        <f>$AA$23*AD39*$B$45</f>
        <v>0</v>
      </c>
      <c r="AE23" s="24">
        <f>$AA$23*AE39*$B$45</f>
        <v>0</v>
      </c>
      <c r="AF23" s="24">
        <f>$AA$23*AF39*$B$45</f>
        <v>0</v>
      </c>
      <c r="AG23" s="9" t="s">
        <v>83</v>
      </c>
      <c r="AH23" s="23">
        <v>7.994505494505494</v>
      </c>
      <c r="AI23" s="12">
        <v>3.31</v>
      </c>
      <c r="AJ23" s="24">
        <f>$AI$23*$B$45*AJ39</f>
        <v>28447.464</v>
      </c>
      <c r="AK23" s="24">
        <f>$AI$23*$B$45*AK39</f>
        <v>20400.192</v>
      </c>
      <c r="AL23" s="24" t="e">
        <f>#REF!*AL39*$B$45</f>
        <v>#REF!</v>
      </c>
      <c r="AM23" s="24" t="e">
        <f>#REF!*AM39*$B$45</f>
        <v>#REF!</v>
      </c>
      <c r="AN23" s="24" t="e">
        <f>#REF!*AN39*$B$45</f>
        <v>#REF!</v>
      </c>
      <c r="AO23" s="24" t="e">
        <f>#REF!*AO39*$B$45</f>
        <v>#REF!</v>
      </c>
      <c r="AP23" s="25" t="s">
        <v>9</v>
      </c>
      <c r="AQ23" s="23">
        <v>7.994505494505494</v>
      </c>
      <c r="AR23" s="12">
        <v>0</v>
      </c>
      <c r="AS23" s="24">
        <f>$AR$23*$B$45*AS39</f>
        <v>0</v>
      </c>
      <c r="AT23" s="9" t="s">
        <v>9</v>
      </c>
      <c r="AU23" s="23">
        <v>7.994505494505494</v>
      </c>
      <c r="AV23" s="45">
        <v>0</v>
      </c>
      <c r="AW23" s="24">
        <f aca="true" t="shared" si="27" ref="AW23:BD23">$AV$23*$B$45*AW39</f>
        <v>0</v>
      </c>
      <c r="AX23" s="24">
        <f t="shared" si="27"/>
        <v>0</v>
      </c>
      <c r="AY23" s="24">
        <f t="shared" si="27"/>
        <v>0</v>
      </c>
      <c r="AZ23" s="24">
        <f t="shared" si="27"/>
        <v>0</v>
      </c>
      <c r="BA23" s="24">
        <f t="shared" si="27"/>
        <v>0</v>
      </c>
      <c r="BB23" s="24">
        <f t="shared" si="27"/>
        <v>0</v>
      </c>
      <c r="BC23" s="24">
        <f t="shared" si="27"/>
        <v>0</v>
      </c>
      <c r="BD23" s="24">
        <f t="shared" si="27"/>
        <v>0</v>
      </c>
      <c r="BE23" s="9" t="s">
        <v>9</v>
      </c>
      <c r="BF23" s="45">
        <v>0</v>
      </c>
      <c r="BG23" s="24">
        <f>$AV$23*$B$45*BG39</f>
        <v>0</v>
      </c>
      <c r="BH23" s="24">
        <f>$AV$23*$B$45*BH39</f>
        <v>0</v>
      </c>
      <c r="BI23" s="9" t="s">
        <v>83</v>
      </c>
      <c r="BJ23" s="12">
        <v>3.31</v>
      </c>
      <c r="BK23" s="24">
        <f>$AI$23*$B$45*BK39</f>
        <v>5564.772</v>
      </c>
      <c r="BL23" s="24">
        <f>$AI$23*$B$45*BL39</f>
        <v>9429.528</v>
      </c>
      <c r="BM23" s="9" t="s">
        <v>83</v>
      </c>
      <c r="BN23" s="23">
        <v>7.994505494505494</v>
      </c>
      <c r="BO23" s="12">
        <v>3.64</v>
      </c>
      <c r="BP23" s="24">
        <f>$BO$23*$B$45*BP39</f>
        <v>9150.96</v>
      </c>
      <c r="BQ23" s="24">
        <f>$BO$23*$B$45*BQ39</f>
        <v>15423.408000000001</v>
      </c>
      <c r="BR23" s="9" t="s">
        <v>9</v>
      </c>
      <c r="BS23" s="23">
        <v>7.994505494505494</v>
      </c>
      <c r="BT23" s="45">
        <v>0</v>
      </c>
      <c r="BU23" s="24">
        <f>$BT$23*$B$45*BU39</f>
        <v>0</v>
      </c>
      <c r="BV23" s="24">
        <f>$BT$23*$B$45*BV39</f>
        <v>0</v>
      </c>
      <c r="BW23" s="9" t="s">
        <v>9</v>
      </c>
      <c r="BX23" s="45">
        <v>0</v>
      </c>
      <c r="BY23" s="24">
        <f>$BX$23*$B$45*BY39</f>
        <v>0</v>
      </c>
      <c r="BZ23" s="9" t="s">
        <v>83</v>
      </c>
      <c r="CA23" s="12">
        <v>3.64</v>
      </c>
      <c r="CB23" s="24">
        <f>$CA$23*$B$45*CB39</f>
        <v>37193.52</v>
      </c>
      <c r="CL23" s="1"/>
      <c r="CM23" s="1"/>
      <c r="CN23" s="1"/>
      <c r="CO23" s="1"/>
    </row>
    <row r="24" spans="1:93" ht="13.5" customHeight="1">
      <c r="A24" s="68" t="s">
        <v>20</v>
      </c>
      <c r="B24" s="68"/>
      <c r="C24" s="68"/>
      <c r="D24" s="68"/>
      <c r="E24" s="68"/>
      <c r="F24" s="68"/>
      <c r="G24" s="11"/>
      <c r="H24" s="6">
        <f>SUM(H25:H28)</f>
        <v>33.76989389920425</v>
      </c>
      <c r="I24" s="40">
        <f>SUM(I25:I28)</f>
        <v>5.6</v>
      </c>
      <c r="J24" s="21">
        <f>SUM(J25:J28)</f>
        <v>22975.68</v>
      </c>
      <c r="K24" s="21">
        <f>SUM(K25:K28)</f>
        <v>22821.120000000003</v>
      </c>
      <c r="L24" s="21">
        <f>SUM(L25:L28)</f>
        <v>23533.440000000002</v>
      </c>
      <c r="M24" s="21">
        <f aca="true" t="shared" si="28" ref="M24:R24">SUM(M25:M28)</f>
        <v>28197.12</v>
      </c>
      <c r="N24" s="21">
        <f t="shared" si="28"/>
        <v>0</v>
      </c>
      <c r="O24" s="21">
        <f>SUM(O25:O28)</f>
        <v>0</v>
      </c>
      <c r="P24" s="21">
        <f t="shared" si="28"/>
        <v>0</v>
      </c>
      <c r="Q24" s="21">
        <f t="shared" si="28"/>
        <v>0</v>
      </c>
      <c r="R24" s="21">
        <f t="shared" si="28"/>
        <v>0</v>
      </c>
      <c r="S24" s="21">
        <f aca="true" t="shared" si="29" ref="S24:X24">SUM(S25:S28)</f>
        <v>0</v>
      </c>
      <c r="T24" s="21">
        <f t="shared" si="29"/>
        <v>0</v>
      </c>
      <c r="U24" s="21">
        <f t="shared" si="29"/>
        <v>0</v>
      </c>
      <c r="V24" s="21">
        <f t="shared" si="29"/>
        <v>0</v>
      </c>
      <c r="W24" s="21">
        <f t="shared" si="29"/>
        <v>0</v>
      </c>
      <c r="X24" s="21">
        <f t="shared" si="29"/>
        <v>0</v>
      </c>
      <c r="Y24" s="26"/>
      <c r="Z24" s="28">
        <f aca="true" t="shared" si="30" ref="Z24:AF24">SUM(Z25:Z28)</f>
        <v>33.76989389920425</v>
      </c>
      <c r="AA24" s="46">
        <f t="shared" si="30"/>
        <v>5.14</v>
      </c>
      <c r="AB24" s="21">
        <f t="shared" si="30"/>
        <v>0</v>
      </c>
      <c r="AC24" s="21">
        <f t="shared" si="30"/>
        <v>0</v>
      </c>
      <c r="AD24" s="21">
        <f t="shared" si="30"/>
        <v>0</v>
      </c>
      <c r="AE24" s="21">
        <f t="shared" si="30"/>
        <v>0</v>
      </c>
      <c r="AF24" s="21">
        <f t="shared" si="30"/>
        <v>0</v>
      </c>
      <c r="AG24" s="11"/>
      <c r="AH24" s="28">
        <f aca="true" t="shared" si="31" ref="AH24:AO24">SUM(AH25:AH28)</f>
        <v>33.76989389920425</v>
      </c>
      <c r="AI24" s="40">
        <f t="shared" si="31"/>
        <v>1.71</v>
      </c>
      <c r="AJ24" s="31">
        <f t="shared" si="31"/>
        <v>14696.423999999999</v>
      </c>
      <c r="AK24" s="31">
        <f t="shared" si="31"/>
        <v>10539.072</v>
      </c>
      <c r="AL24" s="21" t="e">
        <f t="shared" si="31"/>
        <v>#REF!</v>
      </c>
      <c r="AM24" s="21" t="e">
        <f t="shared" si="31"/>
        <v>#REF!</v>
      </c>
      <c r="AN24" s="21" t="e">
        <f t="shared" si="31"/>
        <v>#REF!</v>
      </c>
      <c r="AO24" s="21" t="e">
        <f t="shared" si="31"/>
        <v>#REF!</v>
      </c>
      <c r="AP24" s="26"/>
      <c r="AQ24" s="28">
        <f>SUM(AQ25:AQ28)</f>
        <v>33.76989389920425</v>
      </c>
      <c r="AR24" s="40">
        <f>SUM(AR25:AR28)</f>
        <v>5.6</v>
      </c>
      <c r="AS24" s="21">
        <f>SUM(AS25:AS28)</f>
        <v>0</v>
      </c>
      <c r="AT24" s="11"/>
      <c r="AU24" s="28">
        <f>SUM(AU25:AU28)</f>
        <v>33.76989389920425</v>
      </c>
      <c r="AV24" s="46">
        <f>SUM(AV25:AV28)</f>
        <v>5.14</v>
      </c>
      <c r="AW24" s="21">
        <f aca="true" t="shared" si="32" ref="AW24:BD24">SUM(AW25:AW28)</f>
        <v>31814.543999999998</v>
      </c>
      <c r="AX24" s="21">
        <f t="shared" si="32"/>
        <v>22648.895999999997</v>
      </c>
      <c r="AY24" s="21">
        <f t="shared" si="32"/>
        <v>36440.543999999994</v>
      </c>
      <c r="AZ24" s="21">
        <f t="shared" si="32"/>
        <v>44680.992</v>
      </c>
      <c r="BA24" s="21">
        <f t="shared" si="32"/>
        <v>29729.76</v>
      </c>
      <c r="BB24" s="21">
        <f t="shared" si="32"/>
        <v>26195.496</v>
      </c>
      <c r="BC24" s="21">
        <f t="shared" si="32"/>
        <v>54019.344</v>
      </c>
      <c r="BD24" s="21">
        <f t="shared" si="32"/>
        <v>36674.92800000001</v>
      </c>
      <c r="BE24" s="11"/>
      <c r="BF24" s="46">
        <f>SUM(BF25:BF28)</f>
        <v>5.14</v>
      </c>
      <c r="BG24" s="21">
        <f>SUM(BG25:BG28)</f>
        <v>38013.384</v>
      </c>
      <c r="BH24" s="21">
        <f>SUM(BH25:BH28)</f>
        <v>45377.976</v>
      </c>
      <c r="BI24" s="11"/>
      <c r="BJ24" s="40">
        <f>SUM(BJ25:BJ28)</f>
        <v>1.71</v>
      </c>
      <c r="BK24" s="31">
        <f>SUM(BK25:BK28)</f>
        <v>2874.8519999999994</v>
      </c>
      <c r="BL24" s="31">
        <f>SUM(BL25:BL28)</f>
        <v>4871.447999999999</v>
      </c>
      <c r="BM24" s="11"/>
      <c r="BN24" s="28">
        <f>SUM(BN25:BN28)</f>
        <v>33.76989389920425</v>
      </c>
      <c r="BO24" s="40">
        <f>SUM(BO25:BO28)</f>
        <v>0.43999999999999995</v>
      </c>
      <c r="BP24" s="31">
        <f>SUM(BP25:BP28)</f>
        <v>1106.1599999999999</v>
      </c>
      <c r="BQ24" s="31">
        <f>SUM(BQ25:BQ28)</f>
        <v>1864.368</v>
      </c>
      <c r="BR24" s="11"/>
      <c r="BS24" s="28">
        <f>SUM(BS25:BS28)</f>
        <v>33.76989389920425</v>
      </c>
      <c r="BT24" s="46">
        <f>SUM(BT25:BT28)</f>
        <v>2.7399999999999998</v>
      </c>
      <c r="BU24" s="31">
        <f>SUM(BU25:BU28)</f>
        <v>17215.968</v>
      </c>
      <c r="BV24" s="31">
        <f>SUM(BV25:BV28)</f>
        <v>12990.888</v>
      </c>
      <c r="BW24" s="11"/>
      <c r="BX24" s="46">
        <f>SUM(BX25:BX28)</f>
        <v>2.7399999999999998</v>
      </c>
      <c r="BY24" s="31">
        <f>SUM(BY25:BY28)</f>
        <v>9962.64</v>
      </c>
      <c r="BZ24" s="11"/>
      <c r="CA24" s="40">
        <f>SUM(CA25:CA28)</f>
        <v>0.43999999999999995</v>
      </c>
      <c r="CB24" s="31">
        <f>SUM(CB25:CB28)</f>
        <v>4495.919999999999</v>
      </c>
      <c r="CL24" s="1"/>
      <c r="CM24" s="1"/>
      <c r="CN24" s="1"/>
      <c r="CO24" s="1"/>
    </row>
    <row r="25" spans="1:93" ht="12.75">
      <c r="A25" s="59" t="s">
        <v>34</v>
      </c>
      <c r="B25" s="59"/>
      <c r="C25" s="59"/>
      <c r="D25" s="59"/>
      <c r="E25" s="59"/>
      <c r="F25" s="59"/>
      <c r="G25" s="9" t="s">
        <v>21</v>
      </c>
      <c r="H25" s="10">
        <v>0.3445907540735127</v>
      </c>
      <c r="I25" s="12">
        <v>0</v>
      </c>
      <c r="J25" s="24">
        <f>$I$25*J39*$B$45</f>
        <v>0</v>
      </c>
      <c r="K25" s="24">
        <f aca="true" t="shared" si="33" ref="K25:X25">$I$25*K39*$B$45</f>
        <v>0</v>
      </c>
      <c r="L25" s="24">
        <f>$I$25*L39*$B$45</f>
        <v>0</v>
      </c>
      <c r="M25" s="24">
        <f t="shared" si="33"/>
        <v>0</v>
      </c>
      <c r="N25" s="24">
        <f t="shared" si="33"/>
        <v>0</v>
      </c>
      <c r="O25" s="24">
        <f t="shared" si="33"/>
        <v>0</v>
      </c>
      <c r="P25" s="24">
        <f t="shared" si="33"/>
        <v>0</v>
      </c>
      <c r="Q25" s="24">
        <f t="shared" si="33"/>
        <v>0</v>
      </c>
      <c r="R25" s="24">
        <f t="shared" si="33"/>
        <v>0</v>
      </c>
      <c r="S25" s="24">
        <f t="shared" si="33"/>
        <v>0</v>
      </c>
      <c r="T25" s="24">
        <f t="shared" si="33"/>
        <v>0</v>
      </c>
      <c r="U25" s="24">
        <f t="shared" si="33"/>
        <v>0</v>
      </c>
      <c r="V25" s="24">
        <f t="shared" si="33"/>
        <v>0</v>
      </c>
      <c r="W25" s="24">
        <f t="shared" si="33"/>
        <v>0</v>
      </c>
      <c r="X25" s="24">
        <f t="shared" si="33"/>
        <v>0</v>
      </c>
      <c r="Y25" s="25" t="s">
        <v>21</v>
      </c>
      <c r="Z25" s="23">
        <v>0.3445907540735127</v>
      </c>
      <c r="AA25" s="45">
        <v>0</v>
      </c>
      <c r="AB25" s="24">
        <f>$AA$25*AB39*$B$45</f>
        <v>0</v>
      </c>
      <c r="AC25" s="24">
        <f>$AA$25*AC39*$B$45</f>
        <v>0</v>
      </c>
      <c r="AD25" s="24">
        <f>$AA$25*AD39*$B$45</f>
        <v>0</v>
      </c>
      <c r="AE25" s="24">
        <f>$AA$25*AE39*$B$45</f>
        <v>0</v>
      </c>
      <c r="AF25" s="24">
        <f>$AA$25*AF39*$B$45</f>
        <v>0</v>
      </c>
      <c r="AG25" s="9" t="s">
        <v>21</v>
      </c>
      <c r="AH25" s="23">
        <v>0.3445907540735127</v>
      </c>
      <c r="AI25" s="12">
        <v>0</v>
      </c>
      <c r="AJ25" s="24">
        <f>$AI$25*$B$45*AJ39</f>
        <v>0</v>
      </c>
      <c r="AK25" s="24">
        <f>$AI$25*$B$45*AK39</f>
        <v>0</v>
      </c>
      <c r="AL25" s="24" t="e">
        <f>#REF!*AL39*$B$45</f>
        <v>#REF!</v>
      </c>
      <c r="AM25" s="24" t="e">
        <f>#REF!*AM39*$B$45</f>
        <v>#REF!</v>
      </c>
      <c r="AN25" s="24" t="e">
        <f>#REF!*AN39*$B$45</f>
        <v>#REF!</v>
      </c>
      <c r="AO25" s="24" t="e">
        <f>#REF!*AO39*$B$45</f>
        <v>#REF!</v>
      </c>
      <c r="AP25" s="25" t="s">
        <v>21</v>
      </c>
      <c r="AQ25" s="23">
        <v>0.3445907540735127</v>
      </c>
      <c r="AR25" s="12">
        <v>0</v>
      </c>
      <c r="AS25" s="24">
        <f>$AR$25*$B$45*AS39</f>
        <v>0</v>
      </c>
      <c r="AT25" s="9" t="s">
        <v>21</v>
      </c>
      <c r="AU25" s="23">
        <v>0.3445907540735127</v>
      </c>
      <c r="AV25" s="45">
        <v>0</v>
      </c>
      <c r="AW25" s="24">
        <f aca="true" t="shared" si="34" ref="AW25:BD25">$AV$25*$B$45*AW39</f>
        <v>0</v>
      </c>
      <c r="AX25" s="24">
        <f t="shared" si="34"/>
        <v>0</v>
      </c>
      <c r="AY25" s="24">
        <f t="shared" si="34"/>
        <v>0</v>
      </c>
      <c r="AZ25" s="24">
        <f t="shared" si="34"/>
        <v>0</v>
      </c>
      <c r="BA25" s="24">
        <f t="shared" si="34"/>
        <v>0</v>
      </c>
      <c r="BB25" s="24">
        <f t="shared" si="34"/>
        <v>0</v>
      </c>
      <c r="BC25" s="24">
        <f t="shared" si="34"/>
        <v>0</v>
      </c>
      <c r="BD25" s="24">
        <f t="shared" si="34"/>
        <v>0</v>
      </c>
      <c r="BE25" s="9" t="s">
        <v>21</v>
      </c>
      <c r="BF25" s="45">
        <v>0</v>
      </c>
      <c r="BG25" s="24">
        <f>$AV$25*$B$45*BG39</f>
        <v>0</v>
      </c>
      <c r="BH25" s="24">
        <f>$AV$25*$B$45*BH39</f>
        <v>0</v>
      </c>
      <c r="BI25" s="9" t="s">
        <v>21</v>
      </c>
      <c r="BJ25" s="12">
        <v>0</v>
      </c>
      <c r="BK25" s="24">
        <f>$AI$25*$B$45*BK39</f>
        <v>0</v>
      </c>
      <c r="BL25" s="24">
        <f>$AI$25*$B$45*BL39</f>
        <v>0</v>
      </c>
      <c r="BM25" s="9" t="s">
        <v>21</v>
      </c>
      <c r="BN25" s="23">
        <v>0.3445907540735127</v>
      </c>
      <c r="BO25" s="12">
        <v>0</v>
      </c>
      <c r="BP25" s="24">
        <f>$BO$25*$B$45*BP39</f>
        <v>0</v>
      </c>
      <c r="BQ25" s="24">
        <f>$BO$25*$B$45*BQ39</f>
        <v>0</v>
      </c>
      <c r="BR25" s="9" t="s">
        <v>21</v>
      </c>
      <c r="BS25" s="23">
        <v>0.3445907540735127</v>
      </c>
      <c r="BT25" s="45">
        <v>0</v>
      </c>
      <c r="BU25" s="24">
        <f>$BT$25*$B$45*BU39</f>
        <v>0</v>
      </c>
      <c r="BV25" s="24">
        <f>$BT$25*$B$45*BV39</f>
        <v>0</v>
      </c>
      <c r="BW25" s="9" t="s">
        <v>21</v>
      </c>
      <c r="BX25" s="45">
        <v>0</v>
      </c>
      <c r="BY25" s="24">
        <f>$BX$25*$B$45*BY39</f>
        <v>0</v>
      </c>
      <c r="BZ25" s="9" t="s">
        <v>21</v>
      </c>
      <c r="CA25" s="12">
        <v>0</v>
      </c>
      <c r="CB25" s="24">
        <f>$CA$25*$B$45*CB39</f>
        <v>0</v>
      </c>
      <c r="CL25" s="1"/>
      <c r="CM25" s="1"/>
      <c r="CN25" s="1"/>
      <c r="CO25" s="1"/>
    </row>
    <row r="26" spans="1:93" ht="37.5" customHeight="1">
      <c r="A26" s="57" t="s">
        <v>35</v>
      </c>
      <c r="B26" s="57"/>
      <c r="C26" s="57"/>
      <c r="D26" s="57"/>
      <c r="E26" s="57"/>
      <c r="F26" s="57"/>
      <c r="G26" s="9" t="s">
        <v>72</v>
      </c>
      <c r="H26" s="10">
        <v>7.580996589617279</v>
      </c>
      <c r="I26" s="12">
        <v>0.35</v>
      </c>
      <c r="J26" s="24">
        <f>$I$26*J39*$B$45</f>
        <v>1435.9799999999998</v>
      </c>
      <c r="K26" s="24">
        <f aca="true" t="shared" si="35" ref="K26:X26">$I$26*K39*$B$45</f>
        <v>1426.32</v>
      </c>
      <c r="L26" s="24">
        <f>$I$26*L39*$B$45</f>
        <v>1470.84</v>
      </c>
      <c r="M26" s="24">
        <f t="shared" si="35"/>
        <v>1762.3199999999997</v>
      </c>
      <c r="N26" s="24">
        <f t="shared" si="35"/>
        <v>0</v>
      </c>
      <c r="O26" s="24">
        <f t="shared" si="35"/>
        <v>0</v>
      </c>
      <c r="P26" s="24">
        <f t="shared" si="35"/>
        <v>0</v>
      </c>
      <c r="Q26" s="24">
        <f t="shared" si="35"/>
        <v>0</v>
      </c>
      <c r="R26" s="24">
        <f t="shared" si="35"/>
        <v>0</v>
      </c>
      <c r="S26" s="24">
        <f t="shared" si="35"/>
        <v>0</v>
      </c>
      <c r="T26" s="24">
        <f t="shared" si="35"/>
        <v>0</v>
      </c>
      <c r="U26" s="24">
        <f t="shared" si="35"/>
        <v>0</v>
      </c>
      <c r="V26" s="24">
        <f t="shared" si="35"/>
        <v>0</v>
      </c>
      <c r="W26" s="24">
        <f t="shared" si="35"/>
        <v>0</v>
      </c>
      <c r="X26" s="24">
        <f t="shared" si="35"/>
        <v>0</v>
      </c>
      <c r="Y26" s="25" t="s">
        <v>21</v>
      </c>
      <c r="Z26" s="23">
        <v>7.580996589617279</v>
      </c>
      <c r="AA26" s="12">
        <v>0.35</v>
      </c>
      <c r="AB26" s="24">
        <f>$AA$26*AB39*$B$45</f>
        <v>0</v>
      </c>
      <c r="AC26" s="24">
        <f>$AA$26*AC39*$B$45</f>
        <v>0</v>
      </c>
      <c r="AD26" s="24">
        <f>$AA$26*AD39*$B$45</f>
        <v>0</v>
      </c>
      <c r="AE26" s="24">
        <f>$AA$26*AE39*$B$45</f>
        <v>0</v>
      </c>
      <c r="AF26" s="24">
        <f>$AA$26*AF39*$B$45</f>
        <v>0</v>
      </c>
      <c r="AG26" s="9" t="s">
        <v>72</v>
      </c>
      <c r="AH26" s="23">
        <v>7.580996589617279</v>
      </c>
      <c r="AI26" s="12">
        <v>0.11</v>
      </c>
      <c r="AJ26" s="24">
        <f>$AI$26*$B$45*AJ39</f>
        <v>945.3840000000001</v>
      </c>
      <c r="AK26" s="24">
        <f>$AI$26*$B$45*AK39</f>
        <v>677.9520000000001</v>
      </c>
      <c r="AL26" s="24" t="e">
        <f>#REF!*AL39*$B$45</f>
        <v>#REF!</v>
      </c>
      <c r="AM26" s="24" t="e">
        <f>#REF!*AM39*$B$45</f>
        <v>#REF!</v>
      </c>
      <c r="AN26" s="24" t="e">
        <f>#REF!*AN39*$B$45</f>
        <v>#REF!</v>
      </c>
      <c r="AO26" s="24" t="e">
        <f>#REF!*AO39*$B$45</f>
        <v>#REF!</v>
      </c>
      <c r="AP26" s="25" t="s">
        <v>21</v>
      </c>
      <c r="AQ26" s="23">
        <v>7.580996589617279</v>
      </c>
      <c r="AR26" s="12">
        <v>0.35</v>
      </c>
      <c r="AS26" s="24">
        <f>$AR$26*$B$45*AS39</f>
        <v>0</v>
      </c>
      <c r="AT26" s="9" t="s">
        <v>72</v>
      </c>
      <c r="AU26" s="23">
        <v>7.580996589617279</v>
      </c>
      <c r="AV26" s="12">
        <v>0.35</v>
      </c>
      <c r="AW26" s="24">
        <f aca="true" t="shared" si="36" ref="AW26:BD26">$AV$26*$B$45*AW39</f>
        <v>2166.359999999999</v>
      </c>
      <c r="AX26" s="24">
        <f t="shared" si="36"/>
        <v>1542.2399999999998</v>
      </c>
      <c r="AY26" s="24">
        <f t="shared" si="36"/>
        <v>2481.359999999999</v>
      </c>
      <c r="AZ26" s="24">
        <f t="shared" si="36"/>
        <v>3042.4799999999996</v>
      </c>
      <c r="BA26" s="24">
        <f t="shared" si="36"/>
        <v>2024.3999999999996</v>
      </c>
      <c r="BB26" s="24">
        <f t="shared" si="36"/>
        <v>1783.7399999999996</v>
      </c>
      <c r="BC26" s="24">
        <f t="shared" si="36"/>
        <v>3678.359999999999</v>
      </c>
      <c r="BD26" s="24">
        <f t="shared" si="36"/>
        <v>2497.3199999999997</v>
      </c>
      <c r="BE26" s="9" t="s">
        <v>72</v>
      </c>
      <c r="BF26" s="12">
        <v>0.35</v>
      </c>
      <c r="BG26" s="24">
        <f>$AV$26*$B$45*BG39</f>
        <v>2588.4599999999996</v>
      </c>
      <c r="BH26" s="24">
        <f>$AV$26*$B$45*BH39</f>
        <v>3089.9399999999996</v>
      </c>
      <c r="BI26" s="9" t="s">
        <v>72</v>
      </c>
      <c r="BJ26" s="12">
        <v>0.11</v>
      </c>
      <c r="BK26" s="24">
        <f>$AI$26*$B$45*BK39</f>
        <v>184.932</v>
      </c>
      <c r="BL26" s="24">
        <f>$AI$26*$B$45*BL39</f>
        <v>313.368</v>
      </c>
      <c r="BM26" s="9" t="s">
        <v>72</v>
      </c>
      <c r="BN26" s="23">
        <v>7.580996589617279</v>
      </c>
      <c r="BO26" s="12">
        <v>0.05</v>
      </c>
      <c r="BP26" s="24">
        <f>$BO$26*$B$45*BP39</f>
        <v>125.70000000000002</v>
      </c>
      <c r="BQ26" s="24">
        <f>$BO$26*$B$45*BQ39</f>
        <v>211.86000000000004</v>
      </c>
      <c r="BR26" s="9" t="s">
        <v>72</v>
      </c>
      <c r="BS26" s="23">
        <v>7.580996589617279</v>
      </c>
      <c r="BT26" s="12">
        <v>0.15</v>
      </c>
      <c r="BU26" s="24">
        <f>$BT$26*$B$45*BU39</f>
        <v>942.4799999999999</v>
      </c>
      <c r="BV26" s="24">
        <f>$BT$26*$B$45*BV39</f>
        <v>711.18</v>
      </c>
      <c r="BW26" s="9" t="s">
        <v>72</v>
      </c>
      <c r="BX26" s="12">
        <v>0.15</v>
      </c>
      <c r="BY26" s="24">
        <f>$BX$26*$B$45*BY39</f>
        <v>545.4</v>
      </c>
      <c r="BZ26" s="9" t="s">
        <v>72</v>
      </c>
      <c r="CA26" s="12">
        <v>0.05</v>
      </c>
      <c r="CB26" s="24">
        <f>$CA$26*$B$45*CB39</f>
        <v>510.9000000000001</v>
      </c>
      <c r="CL26" s="1"/>
      <c r="CM26" s="1"/>
      <c r="CN26" s="1"/>
      <c r="CO26" s="1"/>
    </row>
    <row r="27" spans="1:93" ht="45" customHeight="1">
      <c r="A27" s="57" t="s">
        <v>36</v>
      </c>
      <c r="B27" s="57"/>
      <c r="C27" s="57"/>
      <c r="D27" s="57"/>
      <c r="E27" s="57"/>
      <c r="F27" s="57"/>
      <c r="G27" s="13" t="s">
        <v>22</v>
      </c>
      <c r="H27" s="14">
        <v>2.067544524441076</v>
      </c>
      <c r="I27" s="12">
        <v>0.04</v>
      </c>
      <c r="J27" s="24">
        <f>$I$27*J39*$B$45</f>
        <v>164.112</v>
      </c>
      <c r="K27" s="24">
        <f aca="true" t="shared" si="37" ref="K27:X27">$I$27*K39*$B$45</f>
        <v>163.008</v>
      </c>
      <c r="L27" s="24">
        <f>$I$27*L39*$B$45</f>
        <v>168.096</v>
      </c>
      <c r="M27" s="24">
        <f t="shared" si="37"/>
        <v>201.40800000000002</v>
      </c>
      <c r="N27" s="24">
        <f t="shared" si="37"/>
        <v>0</v>
      </c>
      <c r="O27" s="24">
        <f t="shared" si="37"/>
        <v>0</v>
      </c>
      <c r="P27" s="24">
        <f t="shared" si="37"/>
        <v>0</v>
      </c>
      <c r="Q27" s="24">
        <f t="shared" si="37"/>
        <v>0</v>
      </c>
      <c r="R27" s="24">
        <f t="shared" si="37"/>
        <v>0</v>
      </c>
      <c r="S27" s="24">
        <f t="shared" si="37"/>
        <v>0</v>
      </c>
      <c r="T27" s="24">
        <f t="shared" si="37"/>
        <v>0</v>
      </c>
      <c r="U27" s="24">
        <f t="shared" si="37"/>
        <v>0</v>
      </c>
      <c r="V27" s="24">
        <f t="shared" si="37"/>
        <v>0</v>
      </c>
      <c r="W27" s="24">
        <f t="shared" si="37"/>
        <v>0</v>
      </c>
      <c r="X27" s="24">
        <f t="shared" si="37"/>
        <v>0</v>
      </c>
      <c r="Y27" s="27" t="s">
        <v>22</v>
      </c>
      <c r="Z27" s="29">
        <v>2.067544524441076</v>
      </c>
      <c r="AA27" s="45">
        <v>0.04</v>
      </c>
      <c r="AB27" s="24">
        <f>$AA$27*AB39*$B$45</f>
        <v>0</v>
      </c>
      <c r="AC27" s="24">
        <f>$AA$27*AC39*$B$45</f>
        <v>0</v>
      </c>
      <c r="AD27" s="24">
        <f>$AA$27*AD39*$B$45</f>
        <v>0</v>
      </c>
      <c r="AE27" s="24">
        <f>$AA$27*AE39*$B$45</f>
        <v>0</v>
      </c>
      <c r="AF27" s="24">
        <f>$AA$27*AF39*$B$45</f>
        <v>0</v>
      </c>
      <c r="AG27" s="13" t="s">
        <v>22</v>
      </c>
      <c r="AH27" s="29">
        <v>2.067544524441076</v>
      </c>
      <c r="AI27" s="12">
        <v>0.04</v>
      </c>
      <c r="AJ27" s="24">
        <f>$AI$27*$B$45*AJ39</f>
        <v>343.776</v>
      </c>
      <c r="AK27" s="24">
        <f>$AI$27*$B$45*AK39</f>
        <v>246.528</v>
      </c>
      <c r="AL27" s="24" t="e">
        <f>#REF!*AL39*$B$45</f>
        <v>#REF!</v>
      </c>
      <c r="AM27" s="24" t="e">
        <f>#REF!*AM39*$B$45</f>
        <v>#REF!</v>
      </c>
      <c r="AN27" s="24" t="e">
        <f>#REF!*AN39*$B$45</f>
        <v>#REF!</v>
      </c>
      <c r="AO27" s="24" t="e">
        <f>#REF!*AO39*$B$45</f>
        <v>#REF!</v>
      </c>
      <c r="AP27" s="27" t="s">
        <v>22</v>
      </c>
      <c r="AQ27" s="29">
        <v>2.067544524441076</v>
      </c>
      <c r="AR27" s="12">
        <v>0.04</v>
      </c>
      <c r="AS27" s="24">
        <f>$AR$27*$B$45*AS39</f>
        <v>0</v>
      </c>
      <c r="AT27" s="13" t="s">
        <v>22</v>
      </c>
      <c r="AU27" s="29">
        <v>2.067544524441076</v>
      </c>
      <c r="AV27" s="45">
        <v>0.04</v>
      </c>
      <c r="AW27" s="24">
        <f aca="true" t="shared" si="38" ref="AW27:BD27">$AV$27*$B$45*AW39</f>
        <v>247.58399999999997</v>
      </c>
      <c r="AX27" s="24">
        <f t="shared" si="38"/>
        <v>176.256</v>
      </c>
      <c r="AY27" s="24">
        <f t="shared" si="38"/>
        <v>283.58399999999995</v>
      </c>
      <c r="AZ27" s="24">
        <f t="shared" si="38"/>
        <v>347.712</v>
      </c>
      <c r="BA27" s="24">
        <f t="shared" si="38"/>
        <v>231.35999999999999</v>
      </c>
      <c r="BB27" s="24">
        <f t="shared" si="38"/>
        <v>203.856</v>
      </c>
      <c r="BC27" s="24">
        <f t="shared" si="38"/>
        <v>420.38399999999996</v>
      </c>
      <c r="BD27" s="24">
        <f t="shared" si="38"/>
        <v>285.408</v>
      </c>
      <c r="BE27" s="13" t="s">
        <v>22</v>
      </c>
      <c r="BF27" s="45">
        <v>0.04</v>
      </c>
      <c r="BG27" s="24">
        <f>$AV$27*$B$45*BG39</f>
        <v>295.82399999999996</v>
      </c>
      <c r="BH27" s="24">
        <f>$AV$27*$B$45*BH39</f>
        <v>353.136</v>
      </c>
      <c r="BI27" s="13" t="s">
        <v>22</v>
      </c>
      <c r="BJ27" s="12">
        <v>0.04</v>
      </c>
      <c r="BK27" s="24">
        <f>$AI$27*$B$45*BK39</f>
        <v>67.24799999999999</v>
      </c>
      <c r="BL27" s="24">
        <f>$AI$27*$B$45*BL39</f>
        <v>113.952</v>
      </c>
      <c r="BM27" s="13" t="s">
        <v>22</v>
      </c>
      <c r="BN27" s="29">
        <v>2.067544524441076</v>
      </c>
      <c r="BO27" s="12">
        <v>0.04</v>
      </c>
      <c r="BP27" s="24">
        <f>$BO$27*$B$45*BP39</f>
        <v>100.56</v>
      </c>
      <c r="BQ27" s="24">
        <f>$BO$27*$B$45*BQ39</f>
        <v>169.488</v>
      </c>
      <c r="BR27" s="13" t="s">
        <v>22</v>
      </c>
      <c r="BS27" s="29">
        <v>2.067544524441076</v>
      </c>
      <c r="BT27" s="45">
        <v>0</v>
      </c>
      <c r="BU27" s="24">
        <f>$BT$27*$B$45*BU39</f>
        <v>0</v>
      </c>
      <c r="BV27" s="24">
        <f>$BT$27*$B$45*BV39</f>
        <v>0</v>
      </c>
      <c r="BW27" s="13" t="s">
        <v>22</v>
      </c>
      <c r="BX27" s="45">
        <v>0</v>
      </c>
      <c r="BY27" s="24">
        <f>$BX$27*$B$45*BY39</f>
        <v>0</v>
      </c>
      <c r="BZ27" s="13" t="s">
        <v>22</v>
      </c>
      <c r="CA27" s="12">
        <v>0.04</v>
      </c>
      <c r="CB27" s="24">
        <f>$CA$27*$B$45*CB39</f>
        <v>408.71999999999997</v>
      </c>
      <c r="CL27" s="1"/>
      <c r="CM27" s="1"/>
      <c r="CN27" s="1"/>
      <c r="CO27" s="1"/>
    </row>
    <row r="28" spans="1:93" ht="68.25" customHeight="1">
      <c r="A28" s="57" t="s">
        <v>37</v>
      </c>
      <c r="B28" s="57"/>
      <c r="C28" s="57"/>
      <c r="D28" s="57"/>
      <c r="E28" s="57"/>
      <c r="F28" s="57"/>
      <c r="G28" s="9" t="s">
        <v>72</v>
      </c>
      <c r="H28" s="10">
        <v>23.776762031072376</v>
      </c>
      <c r="I28" s="12">
        <v>5.21</v>
      </c>
      <c r="J28" s="24">
        <f>$I$28*J39*$B$45</f>
        <v>21375.588</v>
      </c>
      <c r="K28" s="24">
        <f aca="true" t="shared" si="39" ref="K28:X28">$I$28*K39*$B$45</f>
        <v>21231.792</v>
      </c>
      <c r="L28" s="24">
        <f>$I$28*L39*$B$45</f>
        <v>21894.504</v>
      </c>
      <c r="M28" s="24">
        <f t="shared" si="39"/>
        <v>26233.392</v>
      </c>
      <c r="N28" s="24">
        <f t="shared" si="39"/>
        <v>0</v>
      </c>
      <c r="O28" s="24">
        <f t="shared" si="39"/>
        <v>0</v>
      </c>
      <c r="P28" s="24">
        <f t="shared" si="39"/>
        <v>0</v>
      </c>
      <c r="Q28" s="24">
        <f t="shared" si="39"/>
        <v>0</v>
      </c>
      <c r="R28" s="24">
        <f t="shared" si="39"/>
        <v>0</v>
      </c>
      <c r="S28" s="24">
        <f t="shared" si="39"/>
        <v>0</v>
      </c>
      <c r="T28" s="24">
        <f t="shared" si="39"/>
        <v>0</v>
      </c>
      <c r="U28" s="24">
        <f t="shared" si="39"/>
        <v>0</v>
      </c>
      <c r="V28" s="24">
        <f t="shared" si="39"/>
        <v>0</v>
      </c>
      <c r="W28" s="24">
        <f t="shared" si="39"/>
        <v>0</v>
      </c>
      <c r="X28" s="24">
        <f t="shared" si="39"/>
        <v>0</v>
      </c>
      <c r="Y28" s="25" t="s">
        <v>21</v>
      </c>
      <c r="Z28" s="23">
        <v>23.776762031072376</v>
      </c>
      <c r="AA28" s="45">
        <v>4.75</v>
      </c>
      <c r="AB28" s="24">
        <f>$AA$28*AB39*$B$45</f>
        <v>0</v>
      </c>
      <c r="AC28" s="24">
        <f>$AA$28*AC39*$B$45</f>
        <v>0</v>
      </c>
      <c r="AD28" s="24">
        <f>$AA$28*AD39*$B$45</f>
        <v>0</v>
      </c>
      <c r="AE28" s="24">
        <f>$AA$28*AE39*$B$45</f>
        <v>0</v>
      </c>
      <c r="AF28" s="24">
        <f>$AA$28*AF39*$B$45</f>
        <v>0</v>
      </c>
      <c r="AG28" s="9" t="s">
        <v>72</v>
      </c>
      <c r="AH28" s="23">
        <v>23.776762031072376</v>
      </c>
      <c r="AI28" s="12">
        <v>1.56</v>
      </c>
      <c r="AJ28" s="24">
        <f>$AI$28*$B$45*AJ39</f>
        <v>13407.264</v>
      </c>
      <c r="AK28" s="24">
        <f>$AI$28*$B$45*AK39</f>
        <v>9614.592</v>
      </c>
      <c r="AL28" s="24" t="e">
        <f>#REF!*AL39*$B$45</f>
        <v>#REF!</v>
      </c>
      <c r="AM28" s="24" t="e">
        <f>#REF!*AM39*$B$45</f>
        <v>#REF!</v>
      </c>
      <c r="AN28" s="24" t="e">
        <f>#REF!*AN39*$B$45</f>
        <v>#REF!</v>
      </c>
      <c r="AO28" s="24" t="e">
        <f>#REF!*AO39*$B$45</f>
        <v>#REF!</v>
      </c>
      <c r="AP28" s="25" t="s">
        <v>21</v>
      </c>
      <c r="AQ28" s="23">
        <v>23.776762031072376</v>
      </c>
      <c r="AR28" s="12">
        <v>5.21</v>
      </c>
      <c r="AS28" s="24">
        <f>$AR$28*$B$45*AS39</f>
        <v>0</v>
      </c>
      <c r="AT28" s="9" t="s">
        <v>72</v>
      </c>
      <c r="AU28" s="23">
        <v>23.776762031072376</v>
      </c>
      <c r="AV28" s="45">
        <v>4.75</v>
      </c>
      <c r="AW28" s="24">
        <f aca="true" t="shared" si="40" ref="AW28:BD28">$AV$28*$B$45*AW39</f>
        <v>29400.6</v>
      </c>
      <c r="AX28" s="24">
        <f t="shared" si="40"/>
        <v>20930.399999999998</v>
      </c>
      <c r="AY28" s="24">
        <f t="shared" si="40"/>
        <v>33675.6</v>
      </c>
      <c r="AZ28" s="24">
        <f t="shared" si="40"/>
        <v>41290.799999999996</v>
      </c>
      <c r="BA28" s="24">
        <f t="shared" si="40"/>
        <v>27474</v>
      </c>
      <c r="BB28" s="24">
        <f t="shared" si="40"/>
        <v>24207.899999999998</v>
      </c>
      <c r="BC28" s="24">
        <f t="shared" si="40"/>
        <v>49920.6</v>
      </c>
      <c r="BD28" s="24">
        <f t="shared" si="40"/>
        <v>33892.200000000004</v>
      </c>
      <c r="BE28" s="9" t="s">
        <v>72</v>
      </c>
      <c r="BF28" s="45">
        <v>4.75</v>
      </c>
      <c r="BG28" s="24">
        <f>$AV$28*$B$45*BG39</f>
        <v>35129.1</v>
      </c>
      <c r="BH28" s="24">
        <f>$AV$28*$B$45*BH39</f>
        <v>41934.9</v>
      </c>
      <c r="BI28" s="9" t="s">
        <v>72</v>
      </c>
      <c r="BJ28" s="12">
        <v>1.56</v>
      </c>
      <c r="BK28" s="24">
        <f>$AI$28*$B$45*BK39</f>
        <v>2622.6719999999996</v>
      </c>
      <c r="BL28" s="24">
        <f>$AI$28*$B$45*BL39</f>
        <v>4444.128</v>
      </c>
      <c r="BM28" s="9" t="s">
        <v>72</v>
      </c>
      <c r="BN28" s="23">
        <v>23.776762031072376</v>
      </c>
      <c r="BO28" s="12">
        <v>0.35</v>
      </c>
      <c r="BP28" s="24">
        <f>$BO$28*$B$45*BP39</f>
        <v>879.8999999999999</v>
      </c>
      <c r="BQ28" s="24">
        <f>$BO$28*$B$45*BQ39</f>
        <v>1483.0199999999998</v>
      </c>
      <c r="BR28" s="9" t="s">
        <v>72</v>
      </c>
      <c r="BS28" s="23">
        <v>23.776762031072376</v>
      </c>
      <c r="BT28" s="45">
        <v>2.59</v>
      </c>
      <c r="BU28" s="24">
        <f>$BT$28*$B$45*BU39</f>
        <v>16273.488</v>
      </c>
      <c r="BV28" s="24">
        <f>$BT$28*$B$45*BV39</f>
        <v>12279.708</v>
      </c>
      <c r="BW28" s="9" t="s">
        <v>72</v>
      </c>
      <c r="BX28" s="45">
        <v>2.59</v>
      </c>
      <c r="BY28" s="24">
        <f>$BX$28*$B$45*BY39</f>
        <v>9417.24</v>
      </c>
      <c r="BZ28" s="9" t="s">
        <v>72</v>
      </c>
      <c r="CA28" s="12">
        <v>0.35</v>
      </c>
      <c r="CB28" s="24">
        <f>$CA$28*$B$45*CB39</f>
        <v>3576.2999999999993</v>
      </c>
      <c r="CL28" s="1"/>
      <c r="CM28" s="1"/>
      <c r="CN28" s="1"/>
      <c r="CO28" s="1"/>
    </row>
    <row r="29" spans="1:93" ht="12.75">
      <c r="A29" s="58" t="s">
        <v>23</v>
      </c>
      <c r="B29" s="58"/>
      <c r="C29" s="58"/>
      <c r="D29" s="58"/>
      <c r="E29" s="58"/>
      <c r="F29" s="58"/>
      <c r="G29" s="11"/>
      <c r="H29" s="6">
        <f>SUM(H30:H32)</f>
        <v>14.81716559302766</v>
      </c>
      <c r="I29" s="40">
        <f aca="true" t="shared" si="41" ref="I29:X29">SUM(I30:I35)</f>
        <v>3.15</v>
      </c>
      <c r="J29" s="21">
        <f t="shared" si="41"/>
        <v>12923.82</v>
      </c>
      <c r="K29" s="21">
        <f t="shared" si="41"/>
        <v>12836.880000000001</v>
      </c>
      <c r="L29" s="21">
        <f t="shared" si="41"/>
        <v>13237.56</v>
      </c>
      <c r="M29" s="21">
        <f t="shared" si="41"/>
        <v>15860.880000000001</v>
      </c>
      <c r="N29" s="21">
        <f t="shared" si="41"/>
        <v>0</v>
      </c>
      <c r="O29" s="21">
        <f t="shared" si="41"/>
        <v>0</v>
      </c>
      <c r="P29" s="21">
        <f t="shared" si="41"/>
        <v>0</v>
      </c>
      <c r="Q29" s="21">
        <f t="shared" si="41"/>
        <v>0</v>
      </c>
      <c r="R29" s="21">
        <f t="shared" si="41"/>
        <v>0</v>
      </c>
      <c r="S29" s="28" t="e">
        <f t="shared" si="41"/>
        <v>#REF!</v>
      </c>
      <c r="T29" s="28" t="e">
        <f t="shared" si="41"/>
        <v>#REF!</v>
      </c>
      <c r="U29" s="28" t="e">
        <f t="shared" si="41"/>
        <v>#REF!</v>
      </c>
      <c r="V29" s="28" t="e">
        <f t="shared" si="41"/>
        <v>#REF!</v>
      </c>
      <c r="W29" s="28" t="e">
        <f t="shared" si="41"/>
        <v>#REF!</v>
      </c>
      <c r="X29" s="21">
        <f t="shared" si="41"/>
        <v>0</v>
      </c>
      <c r="Y29" s="26"/>
      <c r="Z29" s="28">
        <f>SUM(Z30:Z32)</f>
        <v>14.81716559302766</v>
      </c>
      <c r="AA29" s="46">
        <f aca="true" t="shared" si="42" ref="AA29:AF29">SUM(AA30:AA35)</f>
        <v>3.15</v>
      </c>
      <c r="AB29" s="21">
        <f t="shared" si="42"/>
        <v>0</v>
      </c>
      <c r="AC29" s="28">
        <f t="shared" si="42"/>
        <v>0</v>
      </c>
      <c r="AD29" s="21">
        <f t="shared" si="42"/>
        <v>0</v>
      </c>
      <c r="AE29" s="21">
        <f t="shared" si="42"/>
        <v>0</v>
      </c>
      <c r="AF29" s="21">
        <f t="shared" si="42"/>
        <v>0</v>
      </c>
      <c r="AG29" s="11"/>
      <c r="AH29" s="28">
        <f>SUM(AH30:AH32)</f>
        <v>14.81716559302766</v>
      </c>
      <c r="AI29" s="40">
        <f aca="true" t="shared" si="43" ref="AI29:AO29">SUM(AI30:AI35)</f>
        <v>3.44</v>
      </c>
      <c r="AJ29" s="31">
        <f t="shared" si="43"/>
        <v>29564.736</v>
      </c>
      <c r="AK29" s="31">
        <f t="shared" si="43"/>
        <v>21201.408</v>
      </c>
      <c r="AL29" s="28" t="e">
        <f t="shared" si="43"/>
        <v>#REF!</v>
      </c>
      <c r="AM29" s="28" t="e">
        <f t="shared" si="43"/>
        <v>#REF!</v>
      </c>
      <c r="AN29" s="28" t="e">
        <f t="shared" si="43"/>
        <v>#REF!</v>
      </c>
      <c r="AO29" s="28" t="e">
        <f t="shared" si="43"/>
        <v>#REF!</v>
      </c>
      <c r="AP29" s="26"/>
      <c r="AQ29" s="28">
        <f>SUM(AQ30:AQ32)</f>
        <v>14.81716559302766</v>
      </c>
      <c r="AR29" s="40">
        <f>SUM(AR30:AR35)</f>
        <v>3.15</v>
      </c>
      <c r="AS29" s="28">
        <f>SUM(AS30:AS35)</f>
        <v>0</v>
      </c>
      <c r="AT29" s="11"/>
      <c r="AU29" s="28">
        <f>SUM(AU30:AU32)</f>
        <v>14.81716559302766</v>
      </c>
      <c r="AV29" s="46">
        <f>SUM(AV30:AV35)</f>
        <v>3.15</v>
      </c>
      <c r="AW29" s="28">
        <f aca="true" t="shared" si="44" ref="AW29:BD29">SUM(AW30:AW35)</f>
        <v>19497.239999999998</v>
      </c>
      <c r="AX29" s="28">
        <f t="shared" si="44"/>
        <v>13880.16</v>
      </c>
      <c r="AY29" s="28">
        <f t="shared" si="44"/>
        <v>22332.239999999998</v>
      </c>
      <c r="AZ29" s="28">
        <f t="shared" si="44"/>
        <v>27382.32</v>
      </c>
      <c r="BA29" s="28">
        <f t="shared" si="44"/>
        <v>18219.6</v>
      </c>
      <c r="BB29" s="28">
        <f t="shared" si="44"/>
        <v>16053.659999999998</v>
      </c>
      <c r="BC29" s="28">
        <f t="shared" si="44"/>
        <v>33105.24</v>
      </c>
      <c r="BD29" s="28">
        <f t="shared" si="44"/>
        <v>22475.88</v>
      </c>
      <c r="BE29" s="11"/>
      <c r="BF29" s="46">
        <f>SUM(BF30:BF35)</f>
        <v>3.15</v>
      </c>
      <c r="BG29" s="28">
        <f>SUM(BG30:BG35)</f>
        <v>23296.14</v>
      </c>
      <c r="BH29" s="28">
        <f>SUM(BH30:BH35)</f>
        <v>27809.460000000003</v>
      </c>
      <c r="BI29" s="11"/>
      <c r="BJ29" s="40">
        <f>SUM(BJ30:BJ35)</f>
        <v>3.44</v>
      </c>
      <c r="BK29" s="31">
        <f>SUM(BK30:BK35)</f>
        <v>5783.3279999999995</v>
      </c>
      <c r="BL29" s="31">
        <f>SUM(BL30:BL35)</f>
        <v>9799.872</v>
      </c>
      <c r="BM29" s="11"/>
      <c r="BN29" s="28">
        <f>SUM(BN30:BN32)</f>
        <v>14.81716559302766</v>
      </c>
      <c r="BO29" s="40">
        <f>SUM(BO30:BO35)</f>
        <v>1.26</v>
      </c>
      <c r="BP29" s="31">
        <f>SUM(BP30:BP35)</f>
        <v>3167.64</v>
      </c>
      <c r="BQ29" s="31">
        <f>SUM(BQ30:BQ35)</f>
        <v>5338.871999999999</v>
      </c>
      <c r="BR29" s="11"/>
      <c r="BS29" s="28">
        <f>SUM(BS30:BS32)</f>
        <v>14.81716559302766</v>
      </c>
      <c r="BT29" s="46">
        <f>SUM(BT30:BT35)</f>
        <v>1.62</v>
      </c>
      <c r="BU29" s="31">
        <f>SUM(BU30:BU35)</f>
        <v>10178.784</v>
      </c>
      <c r="BV29" s="31">
        <f>SUM(BV30:BV35)</f>
        <v>7680.744000000001</v>
      </c>
      <c r="BW29" s="11"/>
      <c r="BX29" s="46">
        <f>SUM(BX30:BX35)</f>
        <v>1.62</v>
      </c>
      <c r="BY29" s="31">
        <f>SUM(BY30:BY35)</f>
        <v>5890.32</v>
      </c>
      <c r="BZ29" s="11"/>
      <c r="CA29" s="40">
        <f>SUM(CA30:CA35)</f>
        <v>1.26</v>
      </c>
      <c r="CB29" s="31">
        <f>SUM(CB30:CB35)</f>
        <v>12874.68</v>
      </c>
      <c r="CL29" s="1"/>
      <c r="CM29" s="1"/>
      <c r="CN29" s="1"/>
      <c r="CO29" s="1"/>
    </row>
    <row r="30" spans="1:93" ht="95.25" customHeight="1">
      <c r="A30" s="57" t="s">
        <v>38</v>
      </c>
      <c r="B30" s="57"/>
      <c r="C30" s="57"/>
      <c r="D30" s="57"/>
      <c r="E30" s="57"/>
      <c r="F30" s="57"/>
      <c r="G30" s="13" t="s">
        <v>73</v>
      </c>
      <c r="H30" s="14">
        <v>11.753978779840848</v>
      </c>
      <c r="I30" s="12">
        <v>1.36</v>
      </c>
      <c r="J30" s="30">
        <f>$I$30*J39*$B$45</f>
        <v>5579.808</v>
      </c>
      <c r="K30" s="30">
        <f aca="true" t="shared" si="45" ref="K30:X30">$I$30*K39*$B$45</f>
        <v>5542.272000000001</v>
      </c>
      <c r="L30" s="30">
        <f>$I$30*L39*$B$45</f>
        <v>5715.264</v>
      </c>
      <c r="M30" s="30">
        <f t="shared" si="45"/>
        <v>6847.872000000001</v>
      </c>
      <c r="N30" s="30">
        <f t="shared" si="45"/>
        <v>0</v>
      </c>
      <c r="O30" s="30">
        <f t="shared" si="45"/>
        <v>0</v>
      </c>
      <c r="P30" s="30">
        <f t="shared" si="45"/>
        <v>0</v>
      </c>
      <c r="Q30" s="30">
        <f t="shared" si="45"/>
        <v>0</v>
      </c>
      <c r="R30" s="30">
        <f t="shared" si="45"/>
        <v>0</v>
      </c>
      <c r="S30" s="30">
        <f t="shared" si="45"/>
        <v>0</v>
      </c>
      <c r="T30" s="30">
        <f t="shared" si="45"/>
        <v>0</v>
      </c>
      <c r="U30" s="30">
        <f t="shared" si="45"/>
        <v>0</v>
      </c>
      <c r="V30" s="30">
        <f t="shared" si="45"/>
        <v>0</v>
      </c>
      <c r="W30" s="30">
        <f t="shared" si="45"/>
        <v>0</v>
      </c>
      <c r="X30" s="30">
        <f t="shared" si="45"/>
        <v>0</v>
      </c>
      <c r="Y30" s="27" t="s">
        <v>24</v>
      </c>
      <c r="Z30" s="29">
        <v>11.753978779840848</v>
      </c>
      <c r="AA30" s="45">
        <v>1.36</v>
      </c>
      <c r="AB30" s="30">
        <f>$AA$30*AB39*$B$45</f>
        <v>0</v>
      </c>
      <c r="AC30" s="30">
        <f>$AA$30*AC39*$B$45</f>
        <v>0</v>
      </c>
      <c r="AD30" s="30">
        <f>$AA$30*AD39*$B$45</f>
        <v>0</v>
      </c>
      <c r="AE30" s="30">
        <f>$AA$30*AE39*$B$45</f>
        <v>0</v>
      </c>
      <c r="AF30" s="30">
        <f>$AA$30*AF39*$B$45</f>
        <v>0</v>
      </c>
      <c r="AG30" s="13" t="s">
        <v>73</v>
      </c>
      <c r="AH30" s="29">
        <v>11.753978779840848</v>
      </c>
      <c r="AI30" s="12">
        <v>1.76</v>
      </c>
      <c r="AJ30" s="24">
        <f>$AI$30*$B$45*AJ39</f>
        <v>15126.144000000002</v>
      </c>
      <c r="AK30" s="24">
        <f>$AI$30*$B$45*AK39</f>
        <v>10847.232000000002</v>
      </c>
      <c r="AL30" s="24" t="e">
        <f>#REF!*AL39*$B$45</f>
        <v>#REF!</v>
      </c>
      <c r="AM30" s="24" t="e">
        <f>#REF!*AM39*$B$45</f>
        <v>#REF!</v>
      </c>
      <c r="AN30" s="24" t="e">
        <f>#REF!*AN39*$B$45</f>
        <v>#REF!</v>
      </c>
      <c r="AO30" s="24" t="e">
        <f>#REF!*AO39*$B$45</f>
        <v>#REF!</v>
      </c>
      <c r="AP30" s="27" t="s">
        <v>24</v>
      </c>
      <c r="AQ30" s="29">
        <v>11.753978779840848</v>
      </c>
      <c r="AR30" s="12">
        <v>1.36</v>
      </c>
      <c r="AS30" s="24">
        <f>$AR$30*$B$45*AS39</f>
        <v>0</v>
      </c>
      <c r="AT30" s="13" t="s">
        <v>73</v>
      </c>
      <c r="AU30" s="29">
        <v>11.753978779840848</v>
      </c>
      <c r="AV30" s="45">
        <v>1.36</v>
      </c>
      <c r="AW30" s="24">
        <f aca="true" t="shared" si="46" ref="AW30:BD30">$AV$30*$B$45*AW39</f>
        <v>8417.856</v>
      </c>
      <c r="AX30" s="24">
        <f t="shared" si="46"/>
        <v>5992.704</v>
      </c>
      <c r="AY30" s="24">
        <f t="shared" si="46"/>
        <v>9641.856</v>
      </c>
      <c r="AZ30" s="24">
        <f t="shared" si="46"/>
        <v>11822.208</v>
      </c>
      <c r="BA30" s="24">
        <f t="shared" si="46"/>
        <v>7866.24</v>
      </c>
      <c r="BB30" s="24">
        <f t="shared" si="46"/>
        <v>6931.104</v>
      </c>
      <c r="BC30" s="24">
        <f t="shared" si="46"/>
        <v>14293.055999999999</v>
      </c>
      <c r="BD30" s="24">
        <f t="shared" si="46"/>
        <v>9703.872000000001</v>
      </c>
      <c r="BE30" s="13" t="s">
        <v>73</v>
      </c>
      <c r="BF30" s="45">
        <v>1.36</v>
      </c>
      <c r="BG30" s="24">
        <f>$AV$30*$B$45*BG39</f>
        <v>10058.016</v>
      </c>
      <c r="BH30" s="24">
        <f>$AV$30*$B$45*BH39</f>
        <v>12006.624000000002</v>
      </c>
      <c r="BI30" s="13" t="s">
        <v>73</v>
      </c>
      <c r="BJ30" s="12">
        <v>1.76</v>
      </c>
      <c r="BK30" s="24">
        <f>$AI$30*$B$45*BK39</f>
        <v>2958.912</v>
      </c>
      <c r="BL30" s="24">
        <f>$AI$30*$B$45*BL39</f>
        <v>5013.888</v>
      </c>
      <c r="BM30" s="13" t="s">
        <v>73</v>
      </c>
      <c r="BN30" s="29">
        <v>11.753978779840848</v>
      </c>
      <c r="BO30" s="12">
        <v>0</v>
      </c>
      <c r="BP30" s="24">
        <f>$BO$30*$B$45*BP39</f>
        <v>0</v>
      </c>
      <c r="BQ30" s="24">
        <f>$BO$30*$B$45*BQ39</f>
        <v>0</v>
      </c>
      <c r="BR30" s="13" t="s">
        <v>73</v>
      </c>
      <c r="BS30" s="29">
        <v>11.753978779840848</v>
      </c>
      <c r="BT30" s="45">
        <v>0</v>
      </c>
      <c r="BU30" s="24">
        <f>$BT$30*$B$45*BU39</f>
        <v>0</v>
      </c>
      <c r="BV30" s="24">
        <f>$BT$30*$B$45*BV39</f>
        <v>0</v>
      </c>
      <c r="BW30" s="13" t="s">
        <v>73</v>
      </c>
      <c r="BX30" s="45">
        <v>0</v>
      </c>
      <c r="BY30" s="24">
        <f>$BX$30*$B$45*BY39</f>
        <v>0</v>
      </c>
      <c r="BZ30" s="13" t="s">
        <v>73</v>
      </c>
      <c r="CA30" s="12">
        <v>0</v>
      </c>
      <c r="CB30" s="24">
        <f>$CA$30*$B$45*CB39</f>
        <v>0</v>
      </c>
      <c r="CL30" s="1"/>
      <c r="CM30" s="1"/>
      <c r="CN30" s="1"/>
      <c r="CO30" s="1"/>
    </row>
    <row r="31" spans="1:93" ht="56.25" customHeight="1">
      <c r="A31" s="59" t="s">
        <v>39</v>
      </c>
      <c r="B31" s="59"/>
      <c r="C31" s="59"/>
      <c r="D31" s="59"/>
      <c r="E31" s="59"/>
      <c r="F31" s="59"/>
      <c r="G31" s="13" t="s">
        <v>25</v>
      </c>
      <c r="H31" s="14">
        <v>2.2252747252747254</v>
      </c>
      <c r="I31" s="12">
        <v>0.89</v>
      </c>
      <c r="J31" s="30">
        <f>$I$31*J39*$B$45</f>
        <v>3651.492</v>
      </c>
      <c r="K31" s="30">
        <f aca="true" t="shared" si="47" ref="K31:X31">$I$31*K39*$B$45</f>
        <v>3626.9280000000003</v>
      </c>
      <c r="L31" s="30">
        <f>$I$31*L39*$B$45</f>
        <v>3740.136</v>
      </c>
      <c r="M31" s="30">
        <f t="shared" si="47"/>
        <v>4481.328</v>
      </c>
      <c r="N31" s="30">
        <f t="shared" si="47"/>
        <v>0</v>
      </c>
      <c r="O31" s="30">
        <f t="shared" si="47"/>
        <v>0</v>
      </c>
      <c r="P31" s="30">
        <f t="shared" si="47"/>
        <v>0</v>
      </c>
      <c r="Q31" s="30">
        <f t="shared" si="47"/>
        <v>0</v>
      </c>
      <c r="R31" s="30">
        <f t="shared" si="47"/>
        <v>0</v>
      </c>
      <c r="S31" s="30">
        <f t="shared" si="47"/>
        <v>0</v>
      </c>
      <c r="T31" s="30">
        <f t="shared" si="47"/>
        <v>0</v>
      </c>
      <c r="U31" s="30">
        <f t="shared" si="47"/>
        <v>0</v>
      </c>
      <c r="V31" s="30">
        <f t="shared" si="47"/>
        <v>0</v>
      </c>
      <c r="W31" s="30">
        <f t="shared" si="47"/>
        <v>0</v>
      </c>
      <c r="X31" s="30">
        <f t="shared" si="47"/>
        <v>0</v>
      </c>
      <c r="Y31" s="27" t="s">
        <v>25</v>
      </c>
      <c r="Z31" s="29">
        <v>2.2252747252747254</v>
      </c>
      <c r="AA31" s="45">
        <v>0.89</v>
      </c>
      <c r="AB31" s="30">
        <f>$AA$31*AB39*$B$45</f>
        <v>0</v>
      </c>
      <c r="AC31" s="30">
        <f>$AA$31*AC39*$B$45</f>
        <v>0</v>
      </c>
      <c r="AD31" s="30">
        <f>$AA$31*AD39*$B$45</f>
        <v>0</v>
      </c>
      <c r="AE31" s="30">
        <f>$AA$31*AE39*$B$45</f>
        <v>0</v>
      </c>
      <c r="AF31" s="30">
        <f>$AA$31*AF39*$B$45</f>
        <v>0</v>
      </c>
      <c r="AG31" s="13" t="s">
        <v>25</v>
      </c>
      <c r="AH31" s="29">
        <v>2.2252747252747254</v>
      </c>
      <c r="AI31" s="12">
        <v>0.72</v>
      </c>
      <c r="AJ31" s="24">
        <f>$AI$31*$B$45*AJ39</f>
        <v>6187.968000000001</v>
      </c>
      <c r="AK31" s="24">
        <f>$AI$31*$B$45*AK39</f>
        <v>4437.504000000001</v>
      </c>
      <c r="AL31" s="24" t="e">
        <f>#REF!*AL39*$B$45</f>
        <v>#REF!</v>
      </c>
      <c r="AM31" s="24" t="e">
        <f>#REF!*AM39*$B$45</f>
        <v>#REF!</v>
      </c>
      <c r="AN31" s="24" t="e">
        <f>#REF!*AN39*$B$45</f>
        <v>#REF!</v>
      </c>
      <c r="AO31" s="24" t="e">
        <f>#REF!*AO39*$B$45</f>
        <v>#REF!</v>
      </c>
      <c r="AP31" s="27" t="s">
        <v>25</v>
      </c>
      <c r="AQ31" s="29">
        <v>2.2252747252747254</v>
      </c>
      <c r="AR31" s="12">
        <v>0.89</v>
      </c>
      <c r="AS31" s="24">
        <f>$AR$31*$B$45*AS39</f>
        <v>0</v>
      </c>
      <c r="AT31" s="13" t="s">
        <v>25</v>
      </c>
      <c r="AU31" s="29">
        <v>2.2252747252747254</v>
      </c>
      <c r="AV31" s="45">
        <v>0.89</v>
      </c>
      <c r="AW31" s="24">
        <f aca="true" t="shared" si="48" ref="AW31:BD31">$AV$31*$B$45*AW39</f>
        <v>5508.744</v>
      </c>
      <c r="AX31" s="24">
        <f t="shared" si="48"/>
        <v>3921.696</v>
      </c>
      <c r="AY31" s="24">
        <f t="shared" si="48"/>
        <v>6309.744</v>
      </c>
      <c r="AZ31" s="24">
        <f t="shared" si="48"/>
        <v>7736.592</v>
      </c>
      <c r="BA31" s="24">
        <f t="shared" si="48"/>
        <v>5147.76</v>
      </c>
      <c r="BB31" s="24">
        <f t="shared" si="48"/>
        <v>4535.795999999999</v>
      </c>
      <c r="BC31" s="24">
        <f t="shared" si="48"/>
        <v>9353.544</v>
      </c>
      <c r="BD31" s="24">
        <f t="shared" si="48"/>
        <v>6350.328</v>
      </c>
      <c r="BE31" s="13" t="s">
        <v>25</v>
      </c>
      <c r="BF31" s="45">
        <v>0.89</v>
      </c>
      <c r="BG31" s="24">
        <f>$AV$31*$B$45*BG39</f>
        <v>6582.083999999999</v>
      </c>
      <c r="BH31" s="24">
        <f>$AV$31*$B$45*BH39</f>
        <v>7857.276</v>
      </c>
      <c r="BI31" s="13" t="s">
        <v>25</v>
      </c>
      <c r="BJ31" s="12">
        <v>0.72</v>
      </c>
      <c r="BK31" s="24">
        <f>$AI$31*$B$45*BK39</f>
        <v>1210.464</v>
      </c>
      <c r="BL31" s="24">
        <f>$AI$31*$B$45*BL39</f>
        <v>2051.136</v>
      </c>
      <c r="BM31" s="13" t="s">
        <v>25</v>
      </c>
      <c r="BN31" s="29">
        <v>2.2252747252747254</v>
      </c>
      <c r="BO31" s="12">
        <v>0.47</v>
      </c>
      <c r="BP31" s="24">
        <f>$BO$31*$B$45*BP39</f>
        <v>1181.58</v>
      </c>
      <c r="BQ31" s="24">
        <f>$BO$31*$B$45*BQ39</f>
        <v>1991.484</v>
      </c>
      <c r="BR31" s="13" t="s">
        <v>25</v>
      </c>
      <c r="BS31" s="29">
        <v>2.2252747252747254</v>
      </c>
      <c r="BT31" s="45">
        <v>0.75</v>
      </c>
      <c r="BU31" s="24">
        <f>$BT$31*$B$45*BU39</f>
        <v>4712.400000000001</v>
      </c>
      <c r="BV31" s="24">
        <f>$BT$31*$B$45*BV39</f>
        <v>3555.9</v>
      </c>
      <c r="BW31" s="13" t="s">
        <v>25</v>
      </c>
      <c r="BX31" s="45">
        <v>0.75</v>
      </c>
      <c r="BY31" s="24">
        <f>$BX$31*$B$45*BY39</f>
        <v>2727</v>
      </c>
      <c r="BZ31" s="13" t="s">
        <v>25</v>
      </c>
      <c r="CA31" s="12">
        <v>0.47</v>
      </c>
      <c r="CB31" s="24">
        <f>$CA$31*$B$45*CB39</f>
        <v>4802.46</v>
      </c>
      <c r="CL31" s="1"/>
      <c r="CM31" s="1"/>
      <c r="CN31" s="1"/>
      <c r="CO31" s="1"/>
    </row>
    <row r="32" spans="1:93" ht="12.75">
      <c r="A32" s="59" t="s">
        <v>40</v>
      </c>
      <c r="B32" s="59"/>
      <c r="C32" s="59"/>
      <c r="D32" s="59"/>
      <c r="E32" s="59"/>
      <c r="F32" s="59"/>
      <c r="G32" s="9" t="s">
        <v>74</v>
      </c>
      <c r="H32" s="10">
        <v>0.8379120879120879</v>
      </c>
      <c r="I32" s="12">
        <v>0.58</v>
      </c>
      <c r="J32" s="30">
        <f>$I$32*J39*$B$45</f>
        <v>2379.624</v>
      </c>
      <c r="K32" s="30">
        <f aca="true" t="shared" si="49" ref="K32:X32">$I$32*K39*$B$45</f>
        <v>2363.616</v>
      </c>
      <c r="L32" s="30">
        <f>$I$32*L39*$B$45</f>
        <v>2437.392</v>
      </c>
      <c r="M32" s="30">
        <f t="shared" si="49"/>
        <v>2920.416</v>
      </c>
      <c r="N32" s="30">
        <f t="shared" si="49"/>
        <v>0</v>
      </c>
      <c r="O32" s="30">
        <f t="shared" si="49"/>
        <v>0</v>
      </c>
      <c r="P32" s="30">
        <f t="shared" si="49"/>
        <v>0</v>
      </c>
      <c r="Q32" s="30">
        <f t="shared" si="49"/>
        <v>0</v>
      </c>
      <c r="R32" s="30">
        <f t="shared" si="49"/>
        <v>0</v>
      </c>
      <c r="S32" s="30">
        <f t="shared" si="49"/>
        <v>0</v>
      </c>
      <c r="T32" s="30">
        <f t="shared" si="49"/>
        <v>0</v>
      </c>
      <c r="U32" s="30">
        <f t="shared" si="49"/>
        <v>0</v>
      </c>
      <c r="V32" s="30">
        <f t="shared" si="49"/>
        <v>0</v>
      </c>
      <c r="W32" s="30">
        <f t="shared" si="49"/>
        <v>0</v>
      </c>
      <c r="X32" s="30">
        <f t="shared" si="49"/>
        <v>0</v>
      </c>
      <c r="Y32" s="25" t="s">
        <v>21</v>
      </c>
      <c r="Z32" s="23">
        <v>0.8379120879120879</v>
      </c>
      <c r="AA32" s="45">
        <v>0.58</v>
      </c>
      <c r="AB32" s="30">
        <f>$AA$32*AB39*$B$45</f>
        <v>0</v>
      </c>
      <c r="AC32" s="30">
        <f>$AA$32*AC39*$B$45</f>
        <v>0</v>
      </c>
      <c r="AD32" s="30">
        <f>$AA$32*AD39*$B$45</f>
        <v>0</v>
      </c>
      <c r="AE32" s="30">
        <f>$AA$32*AE39*$B$45</f>
        <v>0</v>
      </c>
      <c r="AF32" s="30">
        <f>$AA$32*AF39*$B$45</f>
        <v>0</v>
      </c>
      <c r="AG32" s="9" t="s">
        <v>74</v>
      </c>
      <c r="AH32" s="23">
        <v>0.8379120879120879</v>
      </c>
      <c r="AI32" s="12">
        <v>0.64</v>
      </c>
      <c r="AJ32" s="24">
        <f>$AI$32*$B$45*AJ39</f>
        <v>5500.416</v>
      </c>
      <c r="AK32" s="24">
        <f>$AI$32*$B$45*AK39</f>
        <v>3944.448</v>
      </c>
      <c r="AL32" s="24" t="e">
        <f>#REF!*AL39*$B$45</f>
        <v>#REF!</v>
      </c>
      <c r="AM32" s="24" t="e">
        <f>#REF!*AM39*$B$45</f>
        <v>#REF!</v>
      </c>
      <c r="AN32" s="24" t="e">
        <f>#REF!*AN39*$B$45</f>
        <v>#REF!</v>
      </c>
      <c r="AO32" s="24" t="e">
        <f>#REF!*AO39*$B$45</f>
        <v>#REF!</v>
      </c>
      <c r="AP32" s="25" t="s">
        <v>21</v>
      </c>
      <c r="AQ32" s="23">
        <v>0.8379120879120879</v>
      </c>
      <c r="AR32" s="12">
        <v>0.58</v>
      </c>
      <c r="AS32" s="24">
        <f>$AR$32*$B$45*AS39</f>
        <v>0</v>
      </c>
      <c r="AT32" s="9" t="s">
        <v>74</v>
      </c>
      <c r="AU32" s="23">
        <v>0.8379120879120879</v>
      </c>
      <c r="AV32" s="45">
        <v>0.58</v>
      </c>
      <c r="AW32" s="24">
        <f aca="true" t="shared" si="50" ref="AW32:BD32">$AV$32*$B$45*AW39</f>
        <v>3589.9679999999994</v>
      </c>
      <c r="AX32" s="24">
        <f t="shared" si="50"/>
        <v>2555.7119999999995</v>
      </c>
      <c r="AY32" s="24">
        <f t="shared" si="50"/>
        <v>4111.967999999999</v>
      </c>
      <c r="AZ32" s="24">
        <f t="shared" si="50"/>
        <v>5041.824</v>
      </c>
      <c r="BA32" s="24">
        <f t="shared" si="50"/>
        <v>3354.7199999999993</v>
      </c>
      <c r="BB32" s="24">
        <f t="shared" si="50"/>
        <v>2955.9119999999994</v>
      </c>
      <c r="BC32" s="24">
        <f t="shared" si="50"/>
        <v>6095.567999999999</v>
      </c>
      <c r="BD32" s="24">
        <f t="shared" si="50"/>
        <v>4138.415999999999</v>
      </c>
      <c r="BE32" s="9" t="s">
        <v>74</v>
      </c>
      <c r="BF32" s="45">
        <v>0.58</v>
      </c>
      <c r="BG32" s="24">
        <f>$AV$32*$B$45*BG39</f>
        <v>4289.447999999999</v>
      </c>
      <c r="BH32" s="24">
        <f>$AV$32*$B$45*BH39</f>
        <v>5120.472</v>
      </c>
      <c r="BI32" s="9" t="s">
        <v>74</v>
      </c>
      <c r="BJ32" s="12">
        <v>0.64</v>
      </c>
      <c r="BK32" s="24">
        <f>$AI$32*$B$45*BK39</f>
        <v>1075.9679999999998</v>
      </c>
      <c r="BL32" s="24">
        <f>$AI$32*$B$45*BL39</f>
        <v>1823.232</v>
      </c>
      <c r="BM32" s="9" t="s">
        <v>74</v>
      </c>
      <c r="BN32" s="23">
        <v>0.8379120879120879</v>
      </c>
      <c r="BO32" s="12">
        <v>0.47</v>
      </c>
      <c r="BP32" s="24">
        <f>$BO$32*$B$45*BP39</f>
        <v>1181.58</v>
      </c>
      <c r="BQ32" s="24">
        <f>$BO$32*$B$45*BQ39</f>
        <v>1991.484</v>
      </c>
      <c r="BR32" s="9" t="s">
        <v>74</v>
      </c>
      <c r="BS32" s="23">
        <v>0.8379120879120879</v>
      </c>
      <c r="BT32" s="45">
        <v>0.52</v>
      </c>
      <c r="BU32" s="24">
        <f>$BT$32*$B$45*BU39</f>
        <v>3267.264</v>
      </c>
      <c r="BV32" s="24">
        <f>$BT$32*$B$45*BV39</f>
        <v>2465.4240000000004</v>
      </c>
      <c r="BW32" s="9" t="s">
        <v>74</v>
      </c>
      <c r="BX32" s="45">
        <v>0.52</v>
      </c>
      <c r="BY32" s="24">
        <f>$BX$32*$B$45*BY39</f>
        <v>1890.72</v>
      </c>
      <c r="BZ32" s="9" t="s">
        <v>74</v>
      </c>
      <c r="CA32" s="12">
        <v>0.47</v>
      </c>
      <c r="CB32" s="24">
        <f>$CA$32*$B$45*CB39</f>
        <v>4802.46</v>
      </c>
      <c r="CL32" s="1"/>
      <c r="CM32" s="1"/>
      <c r="CN32" s="1"/>
      <c r="CO32" s="1"/>
    </row>
    <row r="33" spans="1:93" ht="12.75">
      <c r="A33" s="59" t="s">
        <v>45</v>
      </c>
      <c r="B33" s="59"/>
      <c r="C33" s="59"/>
      <c r="D33" s="59"/>
      <c r="E33" s="59"/>
      <c r="F33" s="59"/>
      <c r="G33" s="9" t="s">
        <v>72</v>
      </c>
      <c r="H33" s="10">
        <v>0.8379120879120879</v>
      </c>
      <c r="I33" s="12">
        <v>0.32</v>
      </c>
      <c r="J33" s="30">
        <f>$I$33*J39*$B$45</f>
        <v>1312.896</v>
      </c>
      <c r="K33" s="30">
        <f aca="true" t="shared" si="51" ref="K33:X33">$I$33*K39*$B$45</f>
        <v>1304.064</v>
      </c>
      <c r="L33" s="30">
        <f>$I$33*L39*$B$45</f>
        <v>1344.768</v>
      </c>
      <c r="M33" s="30">
        <f t="shared" si="51"/>
        <v>1611.2640000000001</v>
      </c>
      <c r="N33" s="30">
        <f t="shared" si="51"/>
        <v>0</v>
      </c>
      <c r="O33" s="30">
        <f t="shared" si="51"/>
        <v>0</v>
      </c>
      <c r="P33" s="30">
        <f t="shared" si="51"/>
        <v>0</v>
      </c>
      <c r="Q33" s="30">
        <f t="shared" si="51"/>
        <v>0</v>
      </c>
      <c r="R33" s="30">
        <f t="shared" si="51"/>
        <v>0</v>
      </c>
      <c r="S33" s="30">
        <f t="shared" si="51"/>
        <v>0</v>
      </c>
      <c r="T33" s="30">
        <f t="shared" si="51"/>
        <v>0</v>
      </c>
      <c r="U33" s="30">
        <f t="shared" si="51"/>
        <v>0</v>
      </c>
      <c r="V33" s="30">
        <f t="shared" si="51"/>
        <v>0</v>
      </c>
      <c r="W33" s="30">
        <f t="shared" si="51"/>
        <v>0</v>
      </c>
      <c r="X33" s="30">
        <f t="shared" si="51"/>
        <v>0</v>
      </c>
      <c r="Y33" s="25" t="s">
        <v>21</v>
      </c>
      <c r="Z33" s="23">
        <v>0.8379120879120879</v>
      </c>
      <c r="AA33" s="45">
        <v>0.32</v>
      </c>
      <c r="AB33" s="30">
        <f>$AA$33*AB39*$B$45</f>
        <v>0</v>
      </c>
      <c r="AC33" s="30">
        <f>$AA$33*AC39*$B$45</f>
        <v>0</v>
      </c>
      <c r="AD33" s="30">
        <f>$AA$33*AD39*$B$45</f>
        <v>0</v>
      </c>
      <c r="AE33" s="30">
        <f>$AA$33*AE39*$B$45</f>
        <v>0</v>
      </c>
      <c r="AF33" s="30">
        <f>$AA$33*AF39*$B$45</f>
        <v>0</v>
      </c>
      <c r="AG33" s="9" t="s">
        <v>72</v>
      </c>
      <c r="AH33" s="23">
        <v>0.8379120879120879</v>
      </c>
      <c r="AI33" s="12">
        <v>0.32</v>
      </c>
      <c r="AJ33" s="24">
        <f>$AI$33*$B$45*AJ39</f>
        <v>2750.208</v>
      </c>
      <c r="AK33" s="24">
        <f>$AI$33*$B$45*AK39</f>
        <v>1972.224</v>
      </c>
      <c r="AL33" s="24" t="e">
        <f>#REF!*AL39*$B$45</f>
        <v>#REF!</v>
      </c>
      <c r="AM33" s="24" t="e">
        <f>#REF!*AM39*$B$45</f>
        <v>#REF!</v>
      </c>
      <c r="AN33" s="24" t="e">
        <f>#REF!*AN39*$B$45</f>
        <v>#REF!</v>
      </c>
      <c r="AO33" s="24" t="e">
        <f>#REF!*AO39*$B$45</f>
        <v>#REF!</v>
      </c>
      <c r="AP33" s="25" t="s">
        <v>21</v>
      </c>
      <c r="AQ33" s="23">
        <v>0.8379120879120879</v>
      </c>
      <c r="AR33" s="12">
        <v>0.32</v>
      </c>
      <c r="AS33" s="24">
        <f>$AR$33*$B$45*AS39</f>
        <v>0</v>
      </c>
      <c r="AT33" s="9" t="s">
        <v>72</v>
      </c>
      <c r="AU33" s="23">
        <v>0.8379120879120879</v>
      </c>
      <c r="AV33" s="45">
        <v>0.32</v>
      </c>
      <c r="AW33" s="24">
        <f aca="true" t="shared" si="52" ref="AW33:BD33">$AV$33*$B$45*AW39</f>
        <v>1980.6719999999998</v>
      </c>
      <c r="AX33" s="24">
        <f t="shared" si="52"/>
        <v>1410.048</v>
      </c>
      <c r="AY33" s="24">
        <f t="shared" si="52"/>
        <v>2268.6719999999996</v>
      </c>
      <c r="AZ33" s="24">
        <f t="shared" si="52"/>
        <v>2781.696</v>
      </c>
      <c r="BA33" s="24">
        <f t="shared" si="52"/>
        <v>1850.8799999999999</v>
      </c>
      <c r="BB33" s="24">
        <f t="shared" si="52"/>
        <v>1630.848</v>
      </c>
      <c r="BC33" s="24">
        <f t="shared" si="52"/>
        <v>3363.0719999999997</v>
      </c>
      <c r="BD33" s="24">
        <f t="shared" si="52"/>
        <v>2283.264</v>
      </c>
      <c r="BE33" s="9" t="s">
        <v>72</v>
      </c>
      <c r="BF33" s="45">
        <v>0.32</v>
      </c>
      <c r="BG33" s="24">
        <f>$AV$33*$B$45*BG39</f>
        <v>2366.5919999999996</v>
      </c>
      <c r="BH33" s="24">
        <f>$AV$33*$B$45*BH39</f>
        <v>2825.088</v>
      </c>
      <c r="BI33" s="9" t="s">
        <v>72</v>
      </c>
      <c r="BJ33" s="12">
        <v>0.32</v>
      </c>
      <c r="BK33" s="24">
        <f>$AI$33*$B$45*BK39</f>
        <v>537.9839999999999</v>
      </c>
      <c r="BL33" s="24">
        <f>$AI$33*$B$45*BL39</f>
        <v>911.616</v>
      </c>
      <c r="BM33" s="9" t="s">
        <v>72</v>
      </c>
      <c r="BN33" s="23">
        <v>0.8379120879120879</v>
      </c>
      <c r="BO33" s="12">
        <v>0.32</v>
      </c>
      <c r="BP33" s="24">
        <f>$BO$33*$B$45*BP39</f>
        <v>804.48</v>
      </c>
      <c r="BQ33" s="24">
        <f>$BO$33*$B$45*BQ39</f>
        <v>1355.904</v>
      </c>
      <c r="BR33" s="9" t="s">
        <v>72</v>
      </c>
      <c r="BS33" s="23">
        <v>0.8379120879120879</v>
      </c>
      <c r="BT33" s="45">
        <v>0.35</v>
      </c>
      <c r="BU33" s="24">
        <f>$BT$33*$B$45*BU39</f>
        <v>2199.12</v>
      </c>
      <c r="BV33" s="24">
        <f>$BT$33*$B$45*BV39</f>
        <v>1659.4199999999998</v>
      </c>
      <c r="BW33" s="9" t="s">
        <v>72</v>
      </c>
      <c r="BX33" s="45">
        <v>0.35</v>
      </c>
      <c r="BY33" s="24">
        <f>$BX$33*$B$45*BY39</f>
        <v>1272.5999999999997</v>
      </c>
      <c r="BZ33" s="9" t="s">
        <v>72</v>
      </c>
      <c r="CA33" s="12">
        <v>0.32</v>
      </c>
      <c r="CB33" s="24">
        <f>$CA$33*$B$45*CB39</f>
        <v>3269.7599999999998</v>
      </c>
      <c r="CL33" s="1"/>
      <c r="CM33" s="1"/>
      <c r="CN33" s="1"/>
      <c r="CO33" s="1"/>
    </row>
    <row r="34" spans="1:93" ht="12.75">
      <c r="A34" s="59" t="s">
        <v>46</v>
      </c>
      <c r="B34" s="59"/>
      <c r="C34" s="59"/>
      <c r="D34" s="59"/>
      <c r="E34" s="59"/>
      <c r="F34" s="59"/>
      <c r="G34" s="9" t="s">
        <v>21</v>
      </c>
      <c r="H34" s="10">
        <v>0.8379120879120879</v>
      </c>
      <c r="I34" s="12">
        <v>0</v>
      </c>
      <c r="J34" s="30">
        <f aca="true" t="shared" si="53" ref="J34:R34">$I$34*J39*$B$45</f>
        <v>0</v>
      </c>
      <c r="K34" s="30">
        <f t="shared" si="53"/>
        <v>0</v>
      </c>
      <c r="L34" s="30">
        <f t="shared" si="53"/>
        <v>0</v>
      </c>
      <c r="M34" s="30">
        <f t="shared" si="53"/>
        <v>0</v>
      </c>
      <c r="N34" s="30">
        <f t="shared" si="53"/>
        <v>0</v>
      </c>
      <c r="O34" s="30">
        <f t="shared" si="53"/>
        <v>0</v>
      </c>
      <c r="P34" s="30">
        <f t="shared" si="53"/>
        <v>0</v>
      </c>
      <c r="Q34" s="30">
        <f t="shared" si="53"/>
        <v>0</v>
      </c>
      <c r="R34" s="30">
        <f t="shared" si="53"/>
        <v>0</v>
      </c>
      <c r="S34" s="24" t="e">
        <f>#REF!*S39*$B$45</f>
        <v>#REF!</v>
      </c>
      <c r="T34" s="24" t="e">
        <f>#REF!*T39*$B$45</f>
        <v>#REF!</v>
      </c>
      <c r="U34" s="24" t="e">
        <f>#REF!*U39*$B$45</f>
        <v>#REF!</v>
      </c>
      <c r="V34" s="24" t="e">
        <f>#REF!*V39*$B$45</f>
        <v>#REF!</v>
      </c>
      <c r="W34" s="24" t="e">
        <f>#REF!*W39*$B$45</f>
        <v>#REF!</v>
      </c>
      <c r="X34" s="30">
        <f>$I$34*X39*$B$45</f>
        <v>0</v>
      </c>
      <c r="Y34" s="25" t="s">
        <v>21</v>
      </c>
      <c r="Z34" s="23">
        <v>0.8379120879120879</v>
      </c>
      <c r="AA34" s="45">
        <v>0</v>
      </c>
      <c r="AB34" s="30">
        <f>$AA$34*AB39*$B$45</f>
        <v>0</v>
      </c>
      <c r="AC34" s="30">
        <f>$AA$34*AC39*$B$45</f>
        <v>0</v>
      </c>
      <c r="AD34" s="30">
        <f>$AA$34*AD39*$B$45</f>
        <v>0</v>
      </c>
      <c r="AE34" s="30">
        <f>$AA$34*AE39*$B$45</f>
        <v>0</v>
      </c>
      <c r="AF34" s="30">
        <f>$AA$34*AF39*$B$45</f>
        <v>0</v>
      </c>
      <c r="AG34" s="9" t="s">
        <v>21</v>
      </c>
      <c r="AH34" s="23">
        <v>0.8379120879120879</v>
      </c>
      <c r="AI34" s="12">
        <v>0</v>
      </c>
      <c r="AJ34" s="24">
        <f>$AI$34*$B$45*AJ39</f>
        <v>0</v>
      </c>
      <c r="AK34" s="24">
        <f>$AI$34*$B$45*AK39</f>
        <v>0</v>
      </c>
      <c r="AL34" s="24" t="e">
        <f>#REF!*AL39*$B$45</f>
        <v>#REF!</v>
      </c>
      <c r="AM34" s="24" t="e">
        <f>#REF!*AM39*$B$45</f>
        <v>#REF!</v>
      </c>
      <c r="AN34" s="24" t="e">
        <f>#REF!*AN39*$B$45</f>
        <v>#REF!</v>
      </c>
      <c r="AO34" s="24" t="e">
        <f>#REF!*AO39*$B$45</f>
        <v>#REF!</v>
      </c>
      <c r="AP34" s="25" t="s">
        <v>21</v>
      </c>
      <c r="AQ34" s="23">
        <v>0.8379120879120879</v>
      </c>
      <c r="AR34" s="12">
        <v>0</v>
      </c>
      <c r="AS34" s="24">
        <f>$AR$34*$B$45*AS39</f>
        <v>0</v>
      </c>
      <c r="AT34" s="9" t="s">
        <v>21</v>
      </c>
      <c r="AU34" s="23">
        <v>0.8379120879120879</v>
      </c>
      <c r="AV34" s="45">
        <v>0</v>
      </c>
      <c r="AW34" s="24">
        <f aca="true" t="shared" si="54" ref="AW34:BD34">$AV$34*$B$45*AW39</f>
        <v>0</v>
      </c>
      <c r="AX34" s="24">
        <f t="shared" si="54"/>
        <v>0</v>
      </c>
      <c r="AY34" s="24">
        <f t="shared" si="54"/>
        <v>0</v>
      </c>
      <c r="AZ34" s="24">
        <f t="shared" si="54"/>
        <v>0</v>
      </c>
      <c r="BA34" s="24">
        <f t="shared" si="54"/>
        <v>0</v>
      </c>
      <c r="BB34" s="24">
        <f t="shared" si="54"/>
        <v>0</v>
      </c>
      <c r="BC34" s="24">
        <f t="shared" si="54"/>
        <v>0</v>
      </c>
      <c r="BD34" s="24">
        <f t="shared" si="54"/>
        <v>0</v>
      </c>
      <c r="BE34" s="9" t="s">
        <v>21</v>
      </c>
      <c r="BF34" s="45">
        <v>0</v>
      </c>
      <c r="BG34" s="24">
        <f>$AV$34*$B$45*BG39</f>
        <v>0</v>
      </c>
      <c r="BH34" s="24">
        <f>$AV$34*$B$45*BH39</f>
        <v>0</v>
      </c>
      <c r="BI34" s="9" t="s">
        <v>21</v>
      </c>
      <c r="BJ34" s="12">
        <v>0</v>
      </c>
      <c r="BK34" s="24">
        <f>$AI$34*$B$45*BK39</f>
        <v>0</v>
      </c>
      <c r="BL34" s="24">
        <f>$AI$34*$B$45*BL39</f>
        <v>0</v>
      </c>
      <c r="BM34" s="9" t="s">
        <v>21</v>
      </c>
      <c r="BN34" s="23">
        <v>0.8379120879120879</v>
      </c>
      <c r="BO34" s="12">
        <v>0</v>
      </c>
      <c r="BP34" s="24">
        <f>$BO$34*$B$45*BP39</f>
        <v>0</v>
      </c>
      <c r="BQ34" s="24">
        <f>$BO$34*$B$45*BQ39</f>
        <v>0</v>
      </c>
      <c r="BR34" s="9" t="s">
        <v>21</v>
      </c>
      <c r="BS34" s="23">
        <v>0.8379120879120879</v>
      </c>
      <c r="BT34" s="45">
        <v>0</v>
      </c>
      <c r="BU34" s="24">
        <f>$BT$34*$B$45*BU39</f>
        <v>0</v>
      </c>
      <c r="BV34" s="24">
        <f>$BT$34*$B$45*BV39</f>
        <v>0</v>
      </c>
      <c r="BW34" s="9" t="s">
        <v>21</v>
      </c>
      <c r="BX34" s="45">
        <v>0</v>
      </c>
      <c r="BY34" s="24">
        <f>$BX$34*$B$45*BY39</f>
        <v>0</v>
      </c>
      <c r="BZ34" s="9" t="s">
        <v>21</v>
      </c>
      <c r="CA34" s="12">
        <v>0</v>
      </c>
      <c r="CB34" s="24">
        <f>$CA$34*$B$45*CB39</f>
        <v>0</v>
      </c>
      <c r="CL34" s="1"/>
      <c r="CM34" s="1"/>
      <c r="CN34" s="1"/>
      <c r="CO34" s="1"/>
    </row>
    <row r="35" spans="1:93" ht="12.75">
      <c r="A35" s="59" t="s">
        <v>47</v>
      </c>
      <c r="B35" s="59"/>
      <c r="C35" s="59"/>
      <c r="D35" s="59"/>
      <c r="E35" s="59"/>
      <c r="F35" s="59"/>
      <c r="G35" s="9" t="s">
        <v>21</v>
      </c>
      <c r="H35" s="10">
        <v>0.8379120879120879</v>
      </c>
      <c r="I35" s="12">
        <v>0</v>
      </c>
      <c r="J35" s="30">
        <f aca="true" t="shared" si="55" ref="J35:R35">$I$35*J39*$B$45</f>
        <v>0</v>
      </c>
      <c r="K35" s="30">
        <f t="shared" si="55"/>
        <v>0</v>
      </c>
      <c r="L35" s="30">
        <f t="shared" si="55"/>
        <v>0</v>
      </c>
      <c r="M35" s="30">
        <f t="shared" si="55"/>
        <v>0</v>
      </c>
      <c r="N35" s="30">
        <f t="shared" si="55"/>
        <v>0</v>
      </c>
      <c r="O35" s="30">
        <f t="shared" si="55"/>
        <v>0</v>
      </c>
      <c r="P35" s="30">
        <f t="shared" si="55"/>
        <v>0</v>
      </c>
      <c r="Q35" s="30">
        <f t="shared" si="55"/>
        <v>0</v>
      </c>
      <c r="R35" s="30">
        <f t="shared" si="55"/>
        <v>0</v>
      </c>
      <c r="S35" s="24" t="e">
        <f>#REF!*S39*$B$45</f>
        <v>#REF!</v>
      </c>
      <c r="T35" s="24" t="e">
        <f>#REF!*T39*$B$45</f>
        <v>#REF!</v>
      </c>
      <c r="U35" s="24" t="e">
        <f>#REF!*U39*$B$45</f>
        <v>#REF!</v>
      </c>
      <c r="V35" s="24" t="e">
        <f>#REF!*V39*$B$45</f>
        <v>#REF!</v>
      </c>
      <c r="W35" s="24" t="e">
        <f>#REF!*W39*$B$45</f>
        <v>#REF!</v>
      </c>
      <c r="X35" s="30">
        <f>$I$35*X39*$B$45</f>
        <v>0</v>
      </c>
      <c r="Y35" s="25" t="s">
        <v>21</v>
      </c>
      <c r="Z35" s="23">
        <v>0.8379120879120879</v>
      </c>
      <c r="AA35" s="45">
        <v>0</v>
      </c>
      <c r="AB35" s="30">
        <f>$AA$35*AB39*$B$45</f>
        <v>0</v>
      </c>
      <c r="AC35" s="30">
        <f>$AA$35*AC39*$B$45</f>
        <v>0</v>
      </c>
      <c r="AD35" s="30">
        <f>$AA$35*AD39*$B$45</f>
        <v>0</v>
      </c>
      <c r="AE35" s="30">
        <f>$AA$35*AE39*$B$45</f>
        <v>0</v>
      </c>
      <c r="AF35" s="30">
        <f>$AA$35*AF39*$B$45</f>
        <v>0</v>
      </c>
      <c r="AG35" s="9" t="s">
        <v>21</v>
      </c>
      <c r="AH35" s="23">
        <v>0.8379120879120879</v>
      </c>
      <c r="AI35" s="12">
        <v>0</v>
      </c>
      <c r="AJ35" s="24">
        <f>$AI$35*$B$45*AJ39</f>
        <v>0</v>
      </c>
      <c r="AK35" s="24">
        <f>$AI$35*$B$45*AK39</f>
        <v>0</v>
      </c>
      <c r="AL35" s="24" t="e">
        <f>#REF!*AL39*$B$45</f>
        <v>#REF!</v>
      </c>
      <c r="AM35" s="24" t="e">
        <f>#REF!*AM39*$B$45</f>
        <v>#REF!</v>
      </c>
      <c r="AN35" s="24" t="e">
        <f>#REF!*AN39*$B$45</f>
        <v>#REF!</v>
      </c>
      <c r="AO35" s="24" t="e">
        <f>#REF!*AO39*$B$45</f>
        <v>#REF!</v>
      </c>
      <c r="AP35" s="25" t="s">
        <v>21</v>
      </c>
      <c r="AQ35" s="23">
        <v>0.8379120879120879</v>
      </c>
      <c r="AR35" s="12">
        <v>0</v>
      </c>
      <c r="AS35" s="24">
        <f>$AR$35*$B$45*AS39</f>
        <v>0</v>
      </c>
      <c r="AT35" s="9" t="s">
        <v>21</v>
      </c>
      <c r="AU35" s="23">
        <v>0.8379120879120879</v>
      </c>
      <c r="AV35" s="45">
        <v>0</v>
      </c>
      <c r="AW35" s="24">
        <f aca="true" t="shared" si="56" ref="AW35:BD35">$AV$35*$B$45*AW39</f>
        <v>0</v>
      </c>
      <c r="AX35" s="24">
        <f t="shared" si="56"/>
        <v>0</v>
      </c>
      <c r="AY35" s="24">
        <f t="shared" si="56"/>
        <v>0</v>
      </c>
      <c r="AZ35" s="24">
        <f t="shared" si="56"/>
        <v>0</v>
      </c>
      <c r="BA35" s="24">
        <f t="shared" si="56"/>
        <v>0</v>
      </c>
      <c r="BB35" s="24">
        <f t="shared" si="56"/>
        <v>0</v>
      </c>
      <c r="BC35" s="24">
        <f t="shared" si="56"/>
        <v>0</v>
      </c>
      <c r="BD35" s="24">
        <f t="shared" si="56"/>
        <v>0</v>
      </c>
      <c r="BE35" s="9" t="s">
        <v>21</v>
      </c>
      <c r="BF35" s="45">
        <v>0</v>
      </c>
      <c r="BG35" s="24">
        <f>$AV$35*$B$45*BG39</f>
        <v>0</v>
      </c>
      <c r="BH35" s="24">
        <f>$AV$35*$B$45*BH39</f>
        <v>0</v>
      </c>
      <c r="BI35" s="9" t="s">
        <v>21</v>
      </c>
      <c r="BJ35" s="12">
        <v>0</v>
      </c>
      <c r="BK35" s="24">
        <f>$AI$35*$B$45*BK39</f>
        <v>0</v>
      </c>
      <c r="BL35" s="24">
        <f>$AI$35*$B$45*BL39</f>
        <v>0</v>
      </c>
      <c r="BM35" s="9" t="s">
        <v>21</v>
      </c>
      <c r="BN35" s="23">
        <v>0.8379120879120879</v>
      </c>
      <c r="BO35" s="12">
        <v>0</v>
      </c>
      <c r="BP35" s="24">
        <f>$BO$35*$B$45*BP39</f>
        <v>0</v>
      </c>
      <c r="BQ35" s="24">
        <f>$BO$35*$B$45*BQ39</f>
        <v>0</v>
      </c>
      <c r="BR35" s="9" t="s">
        <v>21</v>
      </c>
      <c r="BS35" s="23">
        <v>0.8379120879120879</v>
      </c>
      <c r="BT35" s="45">
        <v>0</v>
      </c>
      <c r="BU35" s="24">
        <f>$BT$35*$B$45*BU39</f>
        <v>0</v>
      </c>
      <c r="BV35" s="24">
        <f>$BT$35*$B$45*BV39</f>
        <v>0</v>
      </c>
      <c r="BW35" s="9" t="s">
        <v>21</v>
      </c>
      <c r="BX35" s="45">
        <v>0</v>
      </c>
      <c r="BY35" s="24">
        <f>$BX$35*$B$45*BY39</f>
        <v>0</v>
      </c>
      <c r="BZ35" s="9" t="s">
        <v>21</v>
      </c>
      <c r="CA35" s="12">
        <v>0</v>
      </c>
      <c r="CB35" s="24">
        <f>$CA$35*$B$45*CB39</f>
        <v>0</v>
      </c>
      <c r="CL35" s="1"/>
      <c r="CM35" s="1"/>
      <c r="CN35" s="1"/>
      <c r="CO35" s="1"/>
    </row>
    <row r="36" spans="1:93" ht="12.75">
      <c r="A36" s="58" t="s">
        <v>41</v>
      </c>
      <c r="B36" s="58"/>
      <c r="C36" s="58"/>
      <c r="D36" s="58"/>
      <c r="E36" s="58"/>
      <c r="F36" s="58"/>
      <c r="G36" s="11"/>
      <c r="H36" s="6">
        <f>SUM(H38:H40)</f>
        <v>114.22570239999999</v>
      </c>
      <c r="I36" s="40">
        <v>0.62</v>
      </c>
      <c r="J36" s="31">
        <f>$I$36*J39*$B$45</f>
        <v>2543.736</v>
      </c>
      <c r="K36" s="31">
        <f aca="true" t="shared" si="57" ref="K36:X36">$I$36*K39*$B$45</f>
        <v>2526.6240000000003</v>
      </c>
      <c r="L36" s="31">
        <f>$I$36*L39*$B$45</f>
        <v>2605.488</v>
      </c>
      <c r="M36" s="31">
        <f t="shared" si="57"/>
        <v>3121.8239999999996</v>
      </c>
      <c r="N36" s="31">
        <f t="shared" si="57"/>
        <v>0</v>
      </c>
      <c r="O36" s="31">
        <f t="shared" si="57"/>
        <v>0</v>
      </c>
      <c r="P36" s="31">
        <f t="shared" si="57"/>
        <v>0</v>
      </c>
      <c r="Q36" s="31">
        <f t="shared" si="57"/>
        <v>0</v>
      </c>
      <c r="R36" s="31">
        <f t="shared" si="57"/>
        <v>0</v>
      </c>
      <c r="S36" s="31">
        <f t="shared" si="57"/>
        <v>0</v>
      </c>
      <c r="T36" s="31">
        <f t="shared" si="57"/>
        <v>0</v>
      </c>
      <c r="U36" s="31">
        <f t="shared" si="57"/>
        <v>0</v>
      </c>
      <c r="V36" s="31">
        <f t="shared" si="57"/>
        <v>0</v>
      </c>
      <c r="W36" s="31">
        <f t="shared" si="57"/>
        <v>0</v>
      </c>
      <c r="X36" s="31">
        <f t="shared" si="57"/>
        <v>0</v>
      </c>
      <c r="Y36" s="26"/>
      <c r="Z36" s="28">
        <f>SUM(Z38:Z40)</f>
        <v>114.22570239999999</v>
      </c>
      <c r="AA36" s="46">
        <v>0.62</v>
      </c>
      <c r="AB36" s="31">
        <f>$AA$36*AB39*$B$45</f>
        <v>0</v>
      </c>
      <c r="AC36" s="31">
        <f>$AA$36*AC39*$B$45</f>
        <v>0</v>
      </c>
      <c r="AD36" s="31">
        <f>$AA$36*AD39*$B$45</f>
        <v>0</v>
      </c>
      <c r="AE36" s="31">
        <f>$AA$36*AE39*$B$45</f>
        <v>0</v>
      </c>
      <c r="AF36" s="31">
        <f>$AA$36*AF39*$B$45</f>
        <v>0</v>
      </c>
      <c r="AG36" s="11"/>
      <c r="AH36" s="28">
        <f>SUM(AH38:AH40)</f>
        <v>114.22570239999999</v>
      </c>
      <c r="AI36" s="40">
        <v>0.62</v>
      </c>
      <c r="AJ36" s="31">
        <f>$AI$36*$B$45*AJ39</f>
        <v>5328.528</v>
      </c>
      <c r="AK36" s="31">
        <f>$AI$36*$B$45*AK39</f>
        <v>3821.1839999999997</v>
      </c>
      <c r="AL36" s="31" t="e">
        <f>#REF!*AL39*$B$45</f>
        <v>#REF!</v>
      </c>
      <c r="AM36" s="31" t="e">
        <f>#REF!*AM39*$B$45</f>
        <v>#REF!</v>
      </c>
      <c r="AN36" s="31" t="e">
        <f>#REF!*AN39*$B$45</f>
        <v>#REF!</v>
      </c>
      <c r="AO36" s="31" t="e">
        <f>#REF!*AO39*$B$45</f>
        <v>#REF!</v>
      </c>
      <c r="AP36" s="26"/>
      <c r="AQ36" s="28">
        <f>SUM(AQ38:AQ40)</f>
        <v>114.22570239999999</v>
      </c>
      <c r="AR36" s="40">
        <v>0</v>
      </c>
      <c r="AS36" s="31">
        <f>$AR$36*$B$45*AS39</f>
        <v>0</v>
      </c>
      <c r="AT36" s="11"/>
      <c r="AU36" s="28">
        <f>SUM(AU38:AU40)</f>
        <v>114.22570239999999</v>
      </c>
      <c r="AV36" s="46">
        <v>0.62</v>
      </c>
      <c r="AW36" s="31">
        <f aca="true" t="shared" si="58" ref="AW36:BD36">$AV$36*$B$45*AW39</f>
        <v>3837.551999999999</v>
      </c>
      <c r="AX36" s="31">
        <f t="shared" si="58"/>
        <v>2731.968</v>
      </c>
      <c r="AY36" s="31">
        <f t="shared" si="58"/>
        <v>4395.552</v>
      </c>
      <c r="AZ36" s="31">
        <f t="shared" si="58"/>
        <v>5389.535999999999</v>
      </c>
      <c r="BA36" s="31">
        <f t="shared" si="58"/>
        <v>3586.08</v>
      </c>
      <c r="BB36" s="31">
        <f t="shared" si="58"/>
        <v>3159.7679999999996</v>
      </c>
      <c r="BC36" s="31">
        <f t="shared" si="58"/>
        <v>6515.951999999999</v>
      </c>
      <c r="BD36" s="31">
        <f t="shared" si="58"/>
        <v>4423.824</v>
      </c>
      <c r="BE36" s="11"/>
      <c r="BF36" s="46"/>
      <c r="BG36" s="31"/>
      <c r="BH36" s="31"/>
      <c r="BI36" s="11"/>
      <c r="BJ36" s="40"/>
      <c r="BK36" s="31"/>
      <c r="BL36" s="31"/>
      <c r="BM36" s="11"/>
      <c r="BN36" s="28">
        <f>SUM(BN38:BN40)</f>
        <v>114.22570239999999</v>
      </c>
      <c r="BO36" s="40">
        <v>0.62</v>
      </c>
      <c r="BP36" s="31">
        <f>$BO$36*$B$45*BP39</f>
        <v>1558.6799999999998</v>
      </c>
      <c r="BQ36" s="31">
        <f>$BO$36*$B$45*BQ39</f>
        <v>2627.064</v>
      </c>
      <c r="BR36" s="11"/>
      <c r="BS36" s="28">
        <f>SUM(BS38:BS40)</f>
        <v>114.22570239999999</v>
      </c>
      <c r="BT36" s="46">
        <v>0.62</v>
      </c>
      <c r="BU36" s="31">
        <f>$BT$36*$B$45*BU39</f>
        <v>3895.584</v>
      </c>
      <c r="BV36" s="31">
        <f>$BT$36*$B$45*BV39</f>
        <v>2939.544</v>
      </c>
      <c r="BW36" s="11"/>
      <c r="BX36" s="46"/>
      <c r="BY36" s="31">
        <f>$BX$36*$B$45*BY39</f>
        <v>0</v>
      </c>
      <c r="BZ36" s="11"/>
      <c r="CA36" s="40"/>
      <c r="CB36" s="31">
        <f>$CA$36*$B$45*CB39</f>
        <v>0</v>
      </c>
      <c r="CL36" s="1"/>
      <c r="CM36" s="1"/>
      <c r="CN36" s="1"/>
      <c r="CO36" s="1"/>
    </row>
    <row r="37" spans="1:93" ht="12.75">
      <c r="A37" s="64" t="s">
        <v>44</v>
      </c>
      <c r="B37" s="65"/>
      <c r="C37" s="65"/>
      <c r="D37" s="65"/>
      <c r="E37" s="65"/>
      <c r="F37" s="66"/>
      <c r="G37" s="11"/>
      <c r="H37" s="6"/>
      <c r="I37" s="40">
        <v>1.09</v>
      </c>
      <c r="J37" s="31">
        <f>$I$37*J39*$B$45</f>
        <v>4472.052</v>
      </c>
      <c r="K37" s="31">
        <f aca="true" t="shared" si="59" ref="K37:X37">$I$37*K39*$B$45</f>
        <v>4441.968000000001</v>
      </c>
      <c r="L37" s="31">
        <f>$I$37*L39*$B$45</f>
        <v>4580.616</v>
      </c>
      <c r="M37" s="31">
        <f t="shared" si="59"/>
        <v>5488.368</v>
      </c>
      <c r="N37" s="31">
        <f t="shared" si="59"/>
        <v>0</v>
      </c>
      <c r="O37" s="31">
        <f t="shared" si="59"/>
        <v>0</v>
      </c>
      <c r="P37" s="31">
        <f t="shared" si="59"/>
        <v>0</v>
      </c>
      <c r="Q37" s="31">
        <f t="shared" si="59"/>
        <v>0</v>
      </c>
      <c r="R37" s="31">
        <f t="shared" si="59"/>
        <v>0</v>
      </c>
      <c r="S37" s="31">
        <f t="shared" si="59"/>
        <v>0</v>
      </c>
      <c r="T37" s="31">
        <f t="shared" si="59"/>
        <v>0</v>
      </c>
      <c r="U37" s="31">
        <f t="shared" si="59"/>
        <v>0</v>
      </c>
      <c r="V37" s="31">
        <f t="shared" si="59"/>
        <v>0</v>
      </c>
      <c r="W37" s="31">
        <f t="shared" si="59"/>
        <v>0</v>
      </c>
      <c r="X37" s="31">
        <f t="shared" si="59"/>
        <v>0</v>
      </c>
      <c r="Y37" s="26"/>
      <c r="Z37" s="28"/>
      <c r="AA37" s="46">
        <v>1.15</v>
      </c>
      <c r="AB37" s="31">
        <f>$AA$37*AB39*$B$45</f>
        <v>0</v>
      </c>
      <c r="AC37" s="31">
        <f>$AA$37*AC39*$B$45</f>
        <v>0</v>
      </c>
      <c r="AD37" s="31">
        <f>$AA$37*AD39*$B$45</f>
        <v>0</v>
      </c>
      <c r="AE37" s="31">
        <f>$AA$37*AE39*$B$45</f>
        <v>0</v>
      </c>
      <c r="AF37" s="31">
        <f>$AA$37*AF39*$B$45</f>
        <v>0</v>
      </c>
      <c r="AG37" s="11"/>
      <c r="AH37" s="28"/>
      <c r="AI37" s="40">
        <v>1.21</v>
      </c>
      <c r="AJ37" s="31">
        <f>$AI$37*$B$45*AJ39</f>
        <v>10399.224</v>
      </c>
      <c r="AK37" s="31">
        <f>$AI$37*$B$45*AK39</f>
        <v>7457.472</v>
      </c>
      <c r="AL37" s="31" t="e">
        <f>#REF!*AL39*$B$45</f>
        <v>#REF!</v>
      </c>
      <c r="AM37" s="31" t="e">
        <f>#REF!*AM39*$B$45</f>
        <v>#REF!</v>
      </c>
      <c r="AN37" s="31" t="e">
        <f>#REF!*AN39*$B$45</f>
        <v>#REF!</v>
      </c>
      <c r="AO37" s="31" t="e">
        <f>#REF!*AO39*$B$45</f>
        <v>#REF!</v>
      </c>
      <c r="AP37" s="26"/>
      <c r="AQ37" s="28"/>
      <c r="AR37" s="40">
        <v>1.09</v>
      </c>
      <c r="AS37" s="31">
        <f>$AR$37*$B$45*AS39</f>
        <v>0</v>
      </c>
      <c r="AT37" s="11"/>
      <c r="AU37" s="28"/>
      <c r="AV37" s="46">
        <v>1.15</v>
      </c>
      <c r="AW37" s="31">
        <f aca="true" t="shared" si="60" ref="AW37:BD37">$AV$37*$B$45*AW39</f>
        <v>7118.039999999999</v>
      </c>
      <c r="AX37" s="31">
        <f t="shared" si="60"/>
        <v>5067.36</v>
      </c>
      <c r="AY37" s="31">
        <f t="shared" si="60"/>
        <v>8153.039999999999</v>
      </c>
      <c r="AZ37" s="31">
        <f t="shared" si="60"/>
        <v>9996.72</v>
      </c>
      <c r="BA37" s="31">
        <f t="shared" si="60"/>
        <v>6651.599999999999</v>
      </c>
      <c r="BB37" s="31">
        <f t="shared" si="60"/>
        <v>5860.86</v>
      </c>
      <c r="BC37" s="31">
        <f t="shared" si="60"/>
        <v>12086.039999999999</v>
      </c>
      <c r="BD37" s="31">
        <f t="shared" si="60"/>
        <v>8205.48</v>
      </c>
      <c r="BE37" s="11"/>
      <c r="BF37" s="46">
        <v>1.15</v>
      </c>
      <c r="BG37" s="31">
        <f>$AV$37*$B$45*BG39</f>
        <v>8504.939999999999</v>
      </c>
      <c r="BH37" s="31">
        <f>$AV$37*$B$45*BH39</f>
        <v>10152.66</v>
      </c>
      <c r="BI37" s="11"/>
      <c r="BJ37" s="40">
        <v>1.21</v>
      </c>
      <c r="BK37" s="31">
        <f>$AI$37*$B$45*BK39</f>
        <v>2034.252</v>
      </c>
      <c r="BL37" s="31">
        <f>$AI$37*$B$45*BL39</f>
        <v>3447.048</v>
      </c>
      <c r="BM37" s="11"/>
      <c r="BN37" s="28"/>
      <c r="BO37" s="40">
        <v>0.95</v>
      </c>
      <c r="BP37" s="31">
        <f>$BO$37*$B$45*BP39</f>
        <v>2388.2999999999997</v>
      </c>
      <c r="BQ37" s="31">
        <f>$BO$37*$B$45*BQ39</f>
        <v>4025.3399999999997</v>
      </c>
      <c r="BR37" s="11"/>
      <c r="BS37" s="28"/>
      <c r="BT37" s="46">
        <v>1.05</v>
      </c>
      <c r="BU37" s="31">
        <f>$BT$37*$B$45*BU39</f>
        <v>6597.360000000001</v>
      </c>
      <c r="BV37" s="31">
        <f>$BT$37*$B$45*BV39</f>
        <v>4978.260000000001</v>
      </c>
      <c r="BW37" s="11"/>
      <c r="BX37" s="46">
        <v>1.05</v>
      </c>
      <c r="BY37" s="31">
        <f>$BX$37*$B$45*BY39</f>
        <v>3817.8000000000006</v>
      </c>
      <c r="BZ37" s="11"/>
      <c r="CA37" s="40">
        <v>0.95</v>
      </c>
      <c r="CB37" s="31">
        <f>$CA$37*$B$45*CB39</f>
        <v>9707.099999999999</v>
      </c>
      <c r="CL37" s="1"/>
      <c r="CM37" s="1"/>
      <c r="CN37" s="1"/>
      <c r="CO37" s="1"/>
    </row>
    <row r="38" spans="1:93" ht="12.75">
      <c r="A38" s="63" t="s">
        <v>26</v>
      </c>
      <c r="B38" s="63"/>
      <c r="C38" s="63"/>
      <c r="D38" s="63"/>
      <c r="E38" s="63"/>
      <c r="F38" s="63"/>
      <c r="G38" s="15"/>
      <c r="H38" s="16">
        <f>H29+H24+H15+H10</f>
        <v>99.99999999999999</v>
      </c>
      <c r="I38" s="41"/>
      <c r="J38" s="21">
        <f aca="true" t="shared" si="61" ref="J38:X38">J29+J24+J15+J10+J36+J37</f>
        <v>63634.428</v>
      </c>
      <c r="K38" s="21">
        <f t="shared" si="61"/>
        <v>63206.352000000006</v>
      </c>
      <c r="L38" s="21">
        <f t="shared" si="61"/>
        <v>65179.224</v>
      </c>
      <c r="M38" s="21">
        <f t="shared" si="61"/>
        <v>78095.952</v>
      </c>
      <c r="N38" s="21">
        <f t="shared" si="61"/>
        <v>0</v>
      </c>
      <c r="O38" s="21">
        <f t="shared" si="61"/>
        <v>0</v>
      </c>
      <c r="P38" s="21">
        <f t="shared" si="61"/>
        <v>0</v>
      </c>
      <c r="Q38" s="21">
        <f t="shared" si="61"/>
        <v>0</v>
      </c>
      <c r="R38" s="21">
        <f t="shared" si="61"/>
        <v>0</v>
      </c>
      <c r="S38" s="21" t="e">
        <f t="shared" si="61"/>
        <v>#REF!</v>
      </c>
      <c r="T38" s="21" t="e">
        <f t="shared" si="61"/>
        <v>#REF!</v>
      </c>
      <c r="U38" s="21" t="e">
        <f t="shared" si="61"/>
        <v>#REF!</v>
      </c>
      <c r="V38" s="21" t="e">
        <f t="shared" si="61"/>
        <v>#REF!</v>
      </c>
      <c r="W38" s="21" t="e">
        <f t="shared" si="61"/>
        <v>#REF!</v>
      </c>
      <c r="X38" s="21">
        <f t="shared" si="61"/>
        <v>0</v>
      </c>
      <c r="Y38" s="32"/>
      <c r="Z38" s="33">
        <f>Z29+Z24+Z15+Z10</f>
        <v>99.99999999999999</v>
      </c>
      <c r="AA38" s="46"/>
      <c r="AB38" s="21">
        <f>AB29+AB24+AB15+AB10+AB36+AB37</f>
        <v>0</v>
      </c>
      <c r="AC38" s="21">
        <f>AC29+AC24+AC15+AC10+AC36+AC37</f>
        <v>0</v>
      </c>
      <c r="AD38" s="21">
        <f>AD29+AD24+AD15+AD10+AD36+AD37</f>
        <v>0</v>
      </c>
      <c r="AE38" s="21">
        <f>AE29+AE24+AE15+AE10+AE36+AE37</f>
        <v>0</v>
      </c>
      <c r="AF38" s="21">
        <f>AF29+AF24+AF15+AF10+AF36+AF37</f>
        <v>0</v>
      </c>
      <c r="AG38" s="15"/>
      <c r="AH38" s="33">
        <f>AH29+AH24+AH15+AH10</f>
        <v>99.99999999999999</v>
      </c>
      <c r="AI38" s="12"/>
      <c r="AJ38" s="21">
        <f aca="true" t="shared" si="62" ref="AJ38:AO38">AJ29+AJ24+AJ15+AJ10+AJ36+AJ37</f>
        <v>135361.80000000002</v>
      </c>
      <c r="AK38" s="21">
        <f t="shared" si="62"/>
        <v>97070.39999999998</v>
      </c>
      <c r="AL38" s="21" t="e">
        <f t="shared" si="62"/>
        <v>#REF!</v>
      </c>
      <c r="AM38" s="21" t="e">
        <f t="shared" si="62"/>
        <v>#REF!</v>
      </c>
      <c r="AN38" s="21" t="e">
        <f t="shared" si="62"/>
        <v>#REF!</v>
      </c>
      <c r="AO38" s="21" t="e">
        <f t="shared" si="62"/>
        <v>#REF!</v>
      </c>
      <c r="AP38" s="32"/>
      <c r="AQ38" s="33">
        <f>AQ29+AQ24+AQ15+AQ10</f>
        <v>99.99999999999999</v>
      </c>
      <c r="AR38" s="41"/>
      <c r="AS38" s="21">
        <f>AS29+AS24+AS15+AS10+AS36+AS37</f>
        <v>0</v>
      </c>
      <c r="AT38" s="15"/>
      <c r="AU38" s="33">
        <f>AU29+AU24+AU15+AU10</f>
        <v>99.99999999999999</v>
      </c>
      <c r="AV38" s="46"/>
      <c r="AW38" s="21">
        <f aca="true" t="shared" si="63" ref="AW38:BD38">AW29+AW24+AW15+AW10+AW36+AW37</f>
        <v>93524.85599999999</v>
      </c>
      <c r="AX38" s="21">
        <f t="shared" si="63"/>
        <v>66580.704</v>
      </c>
      <c r="AY38" s="21">
        <f t="shared" si="63"/>
        <v>107123.85599999999</v>
      </c>
      <c r="AZ38" s="21">
        <f t="shared" si="63"/>
        <v>131348.20799999998</v>
      </c>
      <c r="BA38" s="21">
        <f t="shared" si="63"/>
        <v>87396.24</v>
      </c>
      <c r="BB38" s="21">
        <f t="shared" si="63"/>
        <v>77006.60399999999</v>
      </c>
      <c r="BC38" s="21">
        <f t="shared" si="63"/>
        <v>158800.056</v>
      </c>
      <c r="BD38" s="21">
        <f t="shared" si="63"/>
        <v>107812.872</v>
      </c>
      <c r="BE38" s="15"/>
      <c r="BF38" s="46"/>
      <c r="BG38" s="21">
        <f>BG29+BG24+BG15+BG10+BG36+BG37</f>
        <v>107162.244</v>
      </c>
      <c r="BH38" s="21">
        <f>BH29+BH24+BH15+BH10+BH36+BH37</f>
        <v>127923.516</v>
      </c>
      <c r="BI38" s="15"/>
      <c r="BJ38" s="12"/>
      <c r="BK38" s="21">
        <f>BK29+BK24+BK15+BK10+BK36+BK37</f>
        <v>25436.555999999997</v>
      </c>
      <c r="BL38" s="21">
        <f>BL29+BL24+BL15+BL10+BL36+BL37</f>
        <v>43102.344000000005</v>
      </c>
      <c r="BM38" s="15"/>
      <c r="BN38" s="33">
        <f>BN29+BN24+BN15+BN10</f>
        <v>99.99999999999999</v>
      </c>
      <c r="BO38" s="12"/>
      <c r="BP38" s="21">
        <f>BP29+BP24+BP15+BP10+BP36+BP37</f>
        <v>29388.66</v>
      </c>
      <c r="BQ38" s="21">
        <f>BQ29+BQ24+BQ15+BQ10+BQ36+BQ37</f>
        <v>49532.867999999995</v>
      </c>
      <c r="BR38" s="15"/>
      <c r="BS38" s="33">
        <f>BS29+BS24+BS15+BS10</f>
        <v>99.99999999999999</v>
      </c>
      <c r="BT38" s="46"/>
      <c r="BU38" s="21">
        <f>BU29+BU24+BU15+BU10+BU36+BU37</f>
        <v>69366.528</v>
      </c>
      <c r="BV38" s="21">
        <f>BV29+BV24+BV15+BV10+BV36+BV37</f>
        <v>52342.84800000001</v>
      </c>
      <c r="BW38" s="15"/>
      <c r="BX38" s="46"/>
      <c r="BY38" s="21">
        <f>BY29+BY24+BY15+BY10+BY36+BY37</f>
        <v>37887.12</v>
      </c>
      <c r="BZ38" s="15"/>
      <c r="CA38" s="12"/>
      <c r="CB38" s="21">
        <f>CB29+CB24+CB15+CB10+CB36+CB37</f>
        <v>113113.26000000001</v>
      </c>
      <c r="CC38" s="54">
        <v>1987597.5</v>
      </c>
      <c r="CD38" s="54">
        <v>8281.65</v>
      </c>
      <c r="CL38" s="1"/>
      <c r="CM38" s="1"/>
      <c r="CN38" s="1"/>
      <c r="CO38" s="1"/>
    </row>
    <row r="39" spans="1:93" ht="12.75">
      <c r="A39" s="63" t="s">
        <v>27</v>
      </c>
      <c r="B39" s="63"/>
      <c r="C39" s="63"/>
      <c r="D39" s="63"/>
      <c r="E39" s="63"/>
      <c r="F39" s="63"/>
      <c r="G39" s="15"/>
      <c r="H39" s="15"/>
      <c r="I39" s="42"/>
      <c r="J39" s="21">
        <v>341.9</v>
      </c>
      <c r="K39" s="21">
        <v>339.6</v>
      </c>
      <c r="L39" s="21">
        <v>350.2</v>
      </c>
      <c r="M39" s="21">
        <v>419.6</v>
      </c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32"/>
      <c r="Z39" s="32"/>
      <c r="AA39" s="47"/>
      <c r="AB39" s="21"/>
      <c r="AC39" s="21"/>
      <c r="AD39" s="21"/>
      <c r="AE39" s="21"/>
      <c r="AF39" s="21"/>
      <c r="AG39" s="15"/>
      <c r="AH39" s="32"/>
      <c r="AI39" s="42"/>
      <c r="AJ39" s="21">
        <v>716.2</v>
      </c>
      <c r="AK39" s="21">
        <v>513.6</v>
      </c>
      <c r="AL39" s="21"/>
      <c r="AM39" s="21"/>
      <c r="AN39" s="21"/>
      <c r="AO39" s="21"/>
      <c r="AP39" s="32"/>
      <c r="AQ39" s="32"/>
      <c r="AR39" s="42"/>
      <c r="AS39" s="21"/>
      <c r="AT39" s="15"/>
      <c r="AU39" s="32"/>
      <c r="AV39" s="47"/>
      <c r="AW39" s="21">
        <v>515.8</v>
      </c>
      <c r="AX39" s="21">
        <v>367.2</v>
      </c>
      <c r="AY39" s="21">
        <v>590.8</v>
      </c>
      <c r="AZ39" s="21">
        <v>724.4</v>
      </c>
      <c r="BA39" s="21">
        <v>482</v>
      </c>
      <c r="BB39" s="21">
        <v>424.7</v>
      </c>
      <c r="BC39" s="21">
        <v>875.8</v>
      </c>
      <c r="BD39" s="21">
        <v>594.6</v>
      </c>
      <c r="BE39" s="15"/>
      <c r="BF39" s="47"/>
      <c r="BG39" s="21">
        <v>616.3</v>
      </c>
      <c r="BH39" s="21">
        <v>735.7</v>
      </c>
      <c r="BI39" s="15"/>
      <c r="BJ39" s="42"/>
      <c r="BK39" s="21">
        <v>140.1</v>
      </c>
      <c r="BL39" s="21">
        <v>237.4</v>
      </c>
      <c r="BM39" s="15"/>
      <c r="BN39" s="32"/>
      <c r="BO39" s="42"/>
      <c r="BP39" s="21">
        <v>209.5</v>
      </c>
      <c r="BQ39" s="21">
        <v>353.1</v>
      </c>
      <c r="BR39" s="15"/>
      <c r="BS39" s="32"/>
      <c r="BT39" s="47"/>
      <c r="BU39" s="21">
        <v>523.6</v>
      </c>
      <c r="BV39" s="21">
        <v>395.1</v>
      </c>
      <c r="BW39" s="15"/>
      <c r="BX39" s="47"/>
      <c r="BY39" s="21">
        <v>303</v>
      </c>
      <c r="BZ39" s="15"/>
      <c r="CA39" s="42"/>
      <c r="CB39" s="21">
        <v>851.5</v>
      </c>
      <c r="CL39" s="1"/>
      <c r="CM39" s="1"/>
      <c r="CN39" s="1"/>
      <c r="CO39" s="1"/>
    </row>
    <row r="40" spans="1:80" s="17" customFormat="1" ht="25.5" customHeight="1">
      <c r="A40" s="62" t="s">
        <v>48</v>
      </c>
      <c r="B40" s="62"/>
      <c r="C40" s="62"/>
      <c r="D40" s="62"/>
      <c r="E40" s="62"/>
      <c r="F40" s="62"/>
      <c r="G40" s="4"/>
      <c r="H40" s="4">
        <f>7.28*1.416*1.2*1.15</f>
        <v>14.225702399999998</v>
      </c>
      <c r="I40" s="43">
        <f>I15+I24+I29+I36+I37</f>
        <v>15.51</v>
      </c>
      <c r="J40" s="34">
        <f aca="true" t="shared" si="64" ref="J40:X40">J38/12/J39</f>
        <v>15.51</v>
      </c>
      <c r="K40" s="34">
        <f t="shared" si="64"/>
        <v>15.510000000000002</v>
      </c>
      <c r="L40" s="34">
        <f t="shared" si="64"/>
        <v>15.51</v>
      </c>
      <c r="M40" s="34">
        <f t="shared" si="64"/>
        <v>15.51</v>
      </c>
      <c r="N40" s="34" t="e">
        <f t="shared" si="64"/>
        <v>#DIV/0!</v>
      </c>
      <c r="O40" s="34" t="e">
        <f t="shared" si="64"/>
        <v>#DIV/0!</v>
      </c>
      <c r="P40" s="34" t="e">
        <f t="shared" si="64"/>
        <v>#DIV/0!</v>
      </c>
      <c r="Q40" s="34" t="e">
        <f t="shared" si="64"/>
        <v>#DIV/0!</v>
      </c>
      <c r="R40" s="34" t="e">
        <f t="shared" si="64"/>
        <v>#DIV/0!</v>
      </c>
      <c r="S40" s="34" t="e">
        <f t="shared" si="64"/>
        <v>#REF!</v>
      </c>
      <c r="T40" s="34" t="e">
        <f t="shared" si="64"/>
        <v>#REF!</v>
      </c>
      <c r="U40" s="34" t="e">
        <f t="shared" si="64"/>
        <v>#REF!</v>
      </c>
      <c r="V40" s="34" t="e">
        <f t="shared" si="64"/>
        <v>#REF!</v>
      </c>
      <c r="W40" s="34" t="e">
        <f t="shared" si="64"/>
        <v>#REF!</v>
      </c>
      <c r="X40" s="34" t="e">
        <f t="shared" si="64"/>
        <v>#DIV/0!</v>
      </c>
      <c r="Y40" s="34"/>
      <c r="Z40" s="34">
        <f>7.28*1.416*1.2*1.15</f>
        <v>14.225702399999998</v>
      </c>
      <c r="AA40" s="43">
        <f>AA15+AA24+AA29+AA36+AA37</f>
        <v>15.110000000000001</v>
      </c>
      <c r="AB40" s="34" t="e">
        <f>AB38/12/AB39</f>
        <v>#DIV/0!</v>
      </c>
      <c r="AC40" s="34" t="e">
        <f>AC38/12/AC39</f>
        <v>#DIV/0!</v>
      </c>
      <c r="AD40" s="34" t="e">
        <f>AD38/12/AD39</f>
        <v>#DIV/0!</v>
      </c>
      <c r="AE40" s="34" t="e">
        <f>AE38/12/AE39</f>
        <v>#DIV/0!</v>
      </c>
      <c r="AF40" s="34" t="e">
        <f>AF38/12/AF39</f>
        <v>#DIV/0!</v>
      </c>
      <c r="AG40" s="4"/>
      <c r="AH40" s="34">
        <f>7.28*1.416*1.2*1.15</f>
        <v>14.225702399999998</v>
      </c>
      <c r="AI40" s="43">
        <f>AI15+AI24+AI29+AI36+AI37</f>
        <v>15.75</v>
      </c>
      <c r="AJ40" s="34">
        <f aca="true" t="shared" si="65" ref="AJ40:AO40">AJ38/12/AJ39</f>
        <v>15.750000000000002</v>
      </c>
      <c r="AK40" s="34">
        <f t="shared" si="65"/>
        <v>15.749999999999995</v>
      </c>
      <c r="AL40" s="34" t="e">
        <f t="shared" si="65"/>
        <v>#REF!</v>
      </c>
      <c r="AM40" s="34" t="e">
        <f t="shared" si="65"/>
        <v>#REF!</v>
      </c>
      <c r="AN40" s="34" t="e">
        <f t="shared" si="65"/>
        <v>#REF!</v>
      </c>
      <c r="AO40" s="34" t="e">
        <f t="shared" si="65"/>
        <v>#REF!</v>
      </c>
      <c r="AP40" s="34"/>
      <c r="AQ40" s="34">
        <f>7.28*1.416*1.2*1.15</f>
        <v>14.225702399999998</v>
      </c>
      <c r="AR40" s="43">
        <f>AR15+AR24+AR29+AR36+AR37</f>
        <v>14.89</v>
      </c>
      <c r="AS40" s="34" t="e">
        <f>AS38/12/AS39</f>
        <v>#DIV/0!</v>
      </c>
      <c r="AT40" s="4"/>
      <c r="AU40" s="34">
        <f>7.28*1.416*1.2*1.15</f>
        <v>14.225702399999998</v>
      </c>
      <c r="AV40" s="43">
        <f>AV15+AV24+AV29+AV36+AV37</f>
        <v>15.110000000000001</v>
      </c>
      <c r="AW40" s="34">
        <f aca="true" t="shared" si="66" ref="AW40:BD40">AW38/12/AW39</f>
        <v>15.109999999999998</v>
      </c>
      <c r="AX40" s="34">
        <f t="shared" si="66"/>
        <v>15.11</v>
      </c>
      <c r="AY40" s="34">
        <f t="shared" si="66"/>
        <v>15.11</v>
      </c>
      <c r="AZ40" s="34">
        <f t="shared" si="66"/>
        <v>15.11</v>
      </c>
      <c r="BA40" s="34">
        <f t="shared" si="66"/>
        <v>15.110000000000001</v>
      </c>
      <c r="BB40" s="34">
        <f t="shared" si="66"/>
        <v>15.11</v>
      </c>
      <c r="BC40" s="34">
        <f t="shared" si="66"/>
        <v>15.110000000000003</v>
      </c>
      <c r="BD40" s="34">
        <f t="shared" si="66"/>
        <v>15.110000000000001</v>
      </c>
      <c r="BE40" s="4"/>
      <c r="BF40" s="43">
        <f>BF15+BF24+BF29+BF36+BF37</f>
        <v>14.490000000000002</v>
      </c>
      <c r="BG40" s="34">
        <f>BG38/12/BG39</f>
        <v>14.49</v>
      </c>
      <c r="BH40" s="34">
        <f>BH38/12/BH39</f>
        <v>14.489999999999998</v>
      </c>
      <c r="BI40" s="4"/>
      <c r="BJ40" s="43">
        <f>BJ15+BJ24+BJ29+BJ36+BJ37</f>
        <v>15.129999999999999</v>
      </c>
      <c r="BK40" s="34">
        <f>BK38/12/BK39</f>
        <v>15.129999999999999</v>
      </c>
      <c r="BL40" s="34">
        <f>BL38/12/BL39</f>
        <v>15.130000000000003</v>
      </c>
      <c r="BM40" s="4"/>
      <c r="BN40" s="34">
        <f>7.28*1.416*1.2*1.15</f>
        <v>14.225702399999998</v>
      </c>
      <c r="BO40" s="43">
        <f>BO15+BO24+BO29+BO36+BO37</f>
        <v>11.689999999999998</v>
      </c>
      <c r="BP40" s="34">
        <f>BP38/12/BP39</f>
        <v>11.69</v>
      </c>
      <c r="BQ40" s="34">
        <f>BQ38/12/BQ39</f>
        <v>11.689999999999998</v>
      </c>
      <c r="BR40" s="4"/>
      <c r="BS40" s="34">
        <f>7.28*1.416*1.2*1.15</f>
        <v>14.225702399999998</v>
      </c>
      <c r="BT40" s="43">
        <f>BT15+BT24+BT29+BT36+BT37</f>
        <v>11.040000000000001</v>
      </c>
      <c r="BU40" s="34">
        <f>BU38/12/BU39</f>
        <v>11.040000000000001</v>
      </c>
      <c r="BV40" s="34">
        <f>BV38/12/BV39</f>
        <v>11.040000000000003</v>
      </c>
      <c r="BW40" s="4"/>
      <c r="BX40" s="43">
        <f>BX15+BX24+BX29+BX36+BX37</f>
        <v>10.420000000000002</v>
      </c>
      <c r="BY40" s="34">
        <f>BY38/12/BY39</f>
        <v>10.42</v>
      </c>
      <c r="BZ40" s="4"/>
      <c r="CA40" s="43">
        <f>CA15+CA24+CA29+CA36+CA37</f>
        <v>11.069999999999999</v>
      </c>
      <c r="CB40" s="34">
        <f>CB38/12/CB39</f>
        <v>11.070000000000002</v>
      </c>
    </row>
    <row r="42" ht="12.75" customHeight="1" hidden="1"/>
    <row r="45" spans="1:2" ht="12.75">
      <c r="A45" s="1" t="s">
        <v>42</v>
      </c>
      <c r="B45" s="1">
        <v>12</v>
      </c>
    </row>
  </sheetData>
  <sheetProtection/>
  <mergeCells count="49">
    <mergeCell ref="BI8:BL8"/>
    <mergeCell ref="AG8:AK8"/>
    <mergeCell ref="A12:F12"/>
    <mergeCell ref="AT8:BD8"/>
    <mergeCell ref="AL8:AO8"/>
    <mergeCell ref="A15:F15"/>
    <mergeCell ref="AP8:AS8"/>
    <mergeCell ref="A14:F14"/>
    <mergeCell ref="BE8:BH8"/>
    <mergeCell ref="A1:I1"/>
    <mergeCell ref="A2:I2"/>
    <mergeCell ref="A3:I3"/>
    <mergeCell ref="A4:I4"/>
    <mergeCell ref="A24:F24"/>
    <mergeCell ref="A17:F17"/>
    <mergeCell ref="A22:F22"/>
    <mergeCell ref="A23:F23"/>
    <mergeCell ref="A21:F21"/>
    <mergeCell ref="G7:BD7"/>
    <mergeCell ref="A40:F40"/>
    <mergeCell ref="A30:F30"/>
    <mergeCell ref="A31:F31"/>
    <mergeCell ref="A32:F32"/>
    <mergeCell ref="A38:F38"/>
    <mergeCell ref="A36:F36"/>
    <mergeCell ref="A39:F39"/>
    <mergeCell ref="A37:F37"/>
    <mergeCell ref="A35:F35"/>
    <mergeCell ref="A33:F33"/>
    <mergeCell ref="A34:F34"/>
    <mergeCell ref="Y8:AF8"/>
    <mergeCell ref="G8:X8"/>
    <mergeCell ref="A18:F18"/>
    <mergeCell ref="A19:F19"/>
    <mergeCell ref="A20:F20"/>
    <mergeCell ref="A16:F16"/>
    <mergeCell ref="A11:F11"/>
    <mergeCell ref="A7:F9"/>
    <mergeCell ref="A10:F10"/>
    <mergeCell ref="BM8:BQ8"/>
    <mergeCell ref="BR8:BV8"/>
    <mergeCell ref="BW8:BY8"/>
    <mergeCell ref="BZ8:CB8"/>
    <mergeCell ref="A28:F28"/>
    <mergeCell ref="A29:F29"/>
    <mergeCell ref="A13:F13"/>
    <mergeCell ref="A25:F25"/>
    <mergeCell ref="A27:F27"/>
    <mergeCell ref="A26:F26"/>
  </mergeCells>
  <printOptions/>
  <pageMargins left="0.4330708661417323" right="0.11811023622047245" top="0.2362204724409449" bottom="0.3937007874015748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Л.Ф.</dc:creator>
  <cp:keywords/>
  <dc:description/>
  <cp:lastModifiedBy>alekseevaiv2</cp:lastModifiedBy>
  <cp:lastPrinted>2015-05-18T07:29:53Z</cp:lastPrinted>
  <dcterms:created xsi:type="dcterms:W3CDTF">2014-11-07T12:34:46Z</dcterms:created>
  <dcterms:modified xsi:type="dcterms:W3CDTF">2015-05-18T07:30:07Z</dcterms:modified>
  <cp:category/>
  <cp:version/>
  <cp:contentType/>
  <cp:contentStatus/>
</cp:coreProperties>
</file>